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08" windowWidth="20112" windowHeight="8508" activeTab="4"/>
  </bookViews>
  <sheets>
    <sheet name="Variablen" sheetId="6" r:id="rId1"/>
    <sheet name="Ein-Preis" sheetId="1" r:id="rId2"/>
    <sheet name="AB" sheetId="4" r:id="rId3"/>
    <sheet name="ABC" sheetId="5" r:id="rId4"/>
    <sheet name="Projektion" sheetId="7" r:id="rId5"/>
  </sheets>
  <calcPr calcId="125725"/>
</workbook>
</file>

<file path=xl/calcChain.xml><?xml version="1.0" encoding="utf-8"?>
<calcChain xmlns="http://schemas.openxmlformats.org/spreadsheetml/2006/main">
  <c r="P1" i="7"/>
  <c r="D6"/>
  <c r="E6"/>
  <c r="F6" s="1"/>
  <c r="G6" s="1"/>
  <c r="H6" s="1"/>
  <c r="I6" s="1"/>
  <c r="J6" s="1"/>
  <c r="K6" s="1"/>
  <c r="L6" s="1"/>
  <c r="M6" s="1"/>
  <c r="N6" s="1"/>
  <c r="C6"/>
  <c r="B6"/>
  <c r="L42"/>
  <c r="M42"/>
  <c r="N42"/>
  <c r="C41"/>
  <c r="D41"/>
  <c r="E41"/>
  <c r="F41"/>
  <c r="G41"/>
  <c r="H41"/>
  <c r="I41"/>
  <c r="J41"/>
  <c r="K41"/>
  <c r="L41"/>
  <c r="M41"/>
  <c r="N41"/>
  <c r="B41"/>
  <c r="C40"/>
  <c r="D40"/>
  <c r="E40"/>
  <c r="F40"/>
  <c r="G40"/>
  <c r="H40"/>
  <c r="I40"/>
  <c r="J40"/>
  <c r="K40"/>
  <c r="L40"/>
  <c r="M40"/>
  <c r="N40"/>
  <c r="B40"/>
  <c r="L21"/>
  <c r="M21"/>
  <c r="N21"/>
  <c r="B31"/>
  <c r="B27"/>
  <c r="K21"/>
  <c r="J21"/>
  <c r="I21"/>
  <c r="H21"/>
  <c r="G21"/>
  <c r="F21"/>
  <c r="E21"/>
  <c r="D21"/>
  <c r="C21"/>
  <c r="B21"/>
  <c r="I3"/>
  <c r="M2"/>
  <c r="I2"/>
  <c r="M1"/>
  <c r="I1"/>
  <c r="E1"/>
  <c r="C1"/>
  <c r="J31" s="1"/>
  <c r="L31" l="1"/>
  <c r="M31"/>
  <c r="N31"/>
  <c r="C27"/>
  <c r="E31"/>
  <c r="I31"/>
  <c r="D31"/>
  <c r="H31"/>
  <c r="E2"/>
  <c r="C31"/>
  <c r="G31"/>
  <c r="K31"/>
  <c r="F31"/>
  <c r="M2" i="5"/>
  <c r="K6" i="6"/>
  <c r="I2" i="5"/>
  <c r="I2" i="4"/>
  <c r="B17" s="1"/>
  <c r="I3" i="5"/>
  <c r="I3" i="4"/>
  <c r="E14" i="7" l="1"/>
  <c r="E16" s="1"/>
  <c r="I14"/>
  <c r="I16" s="1"/>
  <c r="M14"/>
  <c r="M16" s="1"/>
  <c r="D14"/>
  <c r="D16" s="1"/>
  <c r="C14"/>
  <c r="C16" s="1"/>
  <c r="G14"/>
  <c r="G16" s="1"/>
  <c r="B14"/>
  <c r="F14"/>
  <c r="F16" s="1"/>
  <c r="J14"/>
  <c r="J16" s="1"/>
  <c r="N14"/>
  <c r="N16" s="1"/>
  <c r="H14"/>
  <c r="H16" s="1"/>
  <c r="L14"/>
  <c r="L16" s="1"/>
  <c r="K14"/>
  <c r="K16" s="1"/>
  <c r="D27"/>
  <c r="K17" i="5"/>
  <c r="C17"/>
  <c r="D17"/>
  <c r="E17"/>
  <c r="F17"/>
  <c r="G17"/>
  <c r="J17"/>
  <c r="B17"/>
  <c r="M1"/>
  <c r="B39"/>
  <c r="B35"/>
  <c r="C35" s="1"/>
  <c r="K29"/>
  <c r="J29"/>
  <c r="I29"/>
  <c r="H29"/>
  <c r="G29"/>
  <c r="F29"/>
  <c r="E29"/>
  <c r="D29"/>
  <c r="C29"/>
  <c r="B29"/>
  <c r="I1"/>
  <c r="B18" s="1"/>
  <c r="E1"/>
  <c r="C1"/>
  <c r="I1" i="4"/>
  <c r="B35"/>
  <c r="B31"/>
  <c r="C25"/>
  <c r="D25"/>
  <c r="E25"/>
  <c r="F25"/>
  <c r="G25"/>
  <c r="H25"/>
  <c r="I25"/>
  <c r="J25"/>
  <c r="K25"/>
  <c r="B25"/>
  <c r="E1"/>
  <c r="C1"/>
  <c r="C26" i="1"/>
  <c r="D26"/>
  <c r="E26"/>
  <c r="F26"/>
  <c r="G26"/>
  <c r="H26"/>
  <c r="I26"/>
  <c r="J26"/>
  <c r="K26"/>
  <c r="B26"/>
  <c r="B22"/>
  <c r="C22" s="1"/>
  <c r="B16"/>
  <c r="C16" s="1"/>
  <c r="D16" s="1"/>
  <c r="I1"/>
  <c r="C13" s="1"/>
  <c r="E1"/>
  <c r="C1"/>
  <c r="B16" i="7" l="1"/>
  <c r="B19" s="1"/>
  <c r="C19" s="1"/>
  <c r="B18"/>
  <c r="E27"/>
  <c r="B22" i="5"/>
  <c r="K14" i="4"/>
  <c r="B18"/>
  <c r="E18"/>
  <c r="I18"/>
  <c r="D18"/>
  <c r="H18"/>
  <c r="G18"/>
  <c r="K18"/>
  <c r="F18"/>
  <c r="J18"/>
  <c r="C18"/>
  <c r="J18" i="5"/>
  <c r="J22" s="1"/>
  <c r="H18"/>
  <c r="H22" s="1"/>
  <c r="F18"/>
  <c r="F22" s="1"/>
  <c r="D18"/>
  <c r="D22" s="1"/>
  <c r="K18"/>
  <c r="K22" s="1"/>
  <c r="I18"/>
  <c r="I22" s="1"/>
  <c r="G18"/>
  <c r="G22" s="1"/>
  <c r="E18"/>
  <c r="E22" s="1"/>
  <c r="C18"/>
  <c r="C22" s="1"/>
  <c r="B14" i="4"/>
  <c r="E14"/>
  <c r="J14"/>
  <c r="D35" i="5"/>
  <c r="I14" i="4"/>
  <c r="J39" i="5"/>
  <c r="H39"/>
  <c r="F39"/>
  <c r="D39"/>
  <c r="I39"/>
  <c r="E39"/>
  <c r="K39"/>
  <c r="G39"/>
  <c r="C39"/>
  <c r="E2"/>
  <c r="J49"/>
  <c r="H49"/>
  <c r="F49"/>
  <c r="D49"/>
  <c r="B49"/>
  <c r="I49"/>
  <c r="E49"/>
  <c r="J14"/>
  <c r="H14"/>
  <c r="F14"/>
  <c r="D14"/>
  <c r="B14"/>
  <c r="K49"/>
  <c r="G49"/>
  <c r="C49"/>
  <c r="K14"/>
  <c r="I14"/>
  <c r="G14"/>
  <c r="E14"/>
  <c r="C14"/>
  <c r="G14" i="4"/>
  <c r="C14"/>
  <c r="H14"/>
  <c r="F14"/>
  <c r="D14"/>
  <c r="B36" i="1"/>
  <c r="D36"/>
  <c r="F36"/>
  <c r="H36"/>
  <c r="J36"/>
  <c r="B13"/>
  <c r="J13"/>
  <c r="H13"/>
  <c r="F13"/>
  <c r="D13"/>
  <c r="C36"/>
  <c r="E36"/>
  <c r="G36"/>
  <c r="I36"/>
  <c r="K36"/>
  <c r="K13"/>
  <c r="I13"/>
  <c r="G13"/>
  <c r="E13"/>
  <c r="E2"/>
  <c r="E16"/>
  <c r="D22"/>
  <c r="C35" i="4"/>
  <c r="D35"/>
  <c r="E35"/>
  <c r="F35"/>
  <c r="G35"/>
  <c r="H35"/>
  <c r="I35"/>
  <c r="J35"/>
  <c r="K35"/>
  <c r="C31"/>
  <c r="B45"/>
  <c r="C45"/>
  <c r="D45"/>
  <c r="E45"/>
  <c r="F45"/>
  <c r="H45"/>
  <c r="I45"/>
  <c r="J45"/>
  <c r="K45"/>
  <c r="G45"/>
  <c r="D19" i="7" l="1"/>
  <c r="E19" s="1"/>
  <c r="F19" s="1"/>
  <c r="G19" s="1"/>
  <c r="H19" s="1"/>
  <c r="I19" s="1"/>
  <c r="J19" s="1"/>
  <c r="K19" s="1"/>
  <c r="L19" s="1"/>
  <c r="M19" s="1"/>
  <c r="N19" s="1"/>
  <c r="C18"/>
  <c r="B30"/>
  <c r="B33" s="1"/>
  <c r="B34" s="1"/>
  <c r="B28"/>
  <c r="B22"/>
  <c r="B25" s="1"/>
  <c r="B24" s="1"/>
  <c r="D18"/>
  <c r="F42"/>
  <c r="G42"/>
  <c r="E42"/>
  <c r="C42"/>
  <c r="C43" s="1"/>
  <c r="D42"/>
  <c r="D43" s="1"/>
  <c r="F27"/>
  <c r="H17" i="5"/>
  <c r="I17"/>
  <c r="E35"/>
  <c r="J13"/>
  <c r="J21" s="1"/>
  <c r="H13"/>
  <c r="H21" s="1"/>
  <c r="F13"/>
  <c r="F21" s="1"/>
  <c r="D13"/>
  <c r="D21" s="1"/>
  <c r="B13"/>
  <c r="B21" s="1"/>
  <c r="K13"/>
  <c r="K21" s="1"/>
  <c r="I13"/>
  <c r="I15" s="1"/>
  <c r="G13"/>
  <c r="G21" s="1"/>
  <c r="E13"/>
  <c r="E21" s="1"/>
  <c r="C13"/>
  <c r="C21" s="1"/>
  <c r="E15"/>
  <c r="J15"/>
  <c r="C12" i="1"/>
  <c r="C14" s="1"/>
  <c r="E12"/>
  <c r="E14" s="1"/>
  <c r="G12"/>
  <c r="G14" s="1"/>
  <c r="I12"/>
  <c r="I14" s="1"/>
  <c r="K12"/>
  <c r="D12"/>
  <c r="D14" s="1"/>
  <c r="F12"/>
  <c r="F14" s="1"/>
  <c r="H12"/>
  <c r="H14" s="1"/>
  <c r="J12"/>
  <c r="J14" s="1"/>
  <c r="B12"/>
  <c r="B14" s="1"/>
  <c r="E22"/>
  <c r="I25"/>
  <c r="F16"/>
  <c r="H25"/>
  <c r="I35"/>
  <c r="I37" s="1"/>
  <c r="H35"/>
  <c r="H37" s="1"/>
  <c r="G25"/>
  <c r="K35"/>
  <c r="K37" s="1"/>
  <c r="G35"/>
  <c r="G37" s="1"/>
  <c r="J35"/>
  <c r="J37" s="1"/>
  <c r="F35"/>
  <c r="F37" s="1"/>
  <c r="D31" i="4"/>
  <c r="E2"/>
  <c r="D30" i="7" l="1"/>
  <c r="D28"/>
  <c r="D22"/>
  <c r="D25" s="1"/>
  <c r="D24" s="1"/>
  <c r="C30"/>
  <c r="C33" s="1"/>
  <c r="C34" s="1"/>
  <c r="C28"/>
  <c r="C22"/>
  <c r="C25" s="1"/>
  <c r="C24" s="1"/>
  <c r="C36" s="1"/>
  <c r="C37" s="1"/>
  <c r="C9" s="1"/>
  <c r="B36"/>
  <c r="E18"/>
  <c r="D33"/>
  <c r="D34" s="1"/>
  <c r="E43"/>
  <c r="E10" s="1"/>
  <c r="H42"/>
  <c r="D10"/>
  <c r="J42"/>
  <c r="K42"/>
  <c r="C10"/>
  <c r="G27"/>
  <c r="B42"/>
  <c r="B43" s="1"/>
  <c r="I38" i="1"/>
  <c r="B15" i="5"/>
  <c r="I21"/>
  <c r="E19"/>
  <c r="I19"/>
  <c r="B19"/>
  <c r="J30"/>
  <c r="C19"/>
  <c r="K30"/>
  <c r="D19"/>
  <c r="H30"/>
  <c r="F35"/>
  <c r="J19"/>
  <c r="F19"/>
  <c r="K19"/>
  <c r="G19"/>
  <c r="H19"/>
  <c r="F15"/>
  <c r="C36"/>
  <c r="C30"/>
  <c r="G30"/>
  <c r="B36"/>
  <c r="B30"/>
  <c r="F36"/>
  <c r="F30"/>
  <c r="D15"/>
  <c r="G15"/>
  <c r="E30"/>
  <c r="E36"/>
  <c r="D30"/>
  <c r="D36"/>
  <c r="H15"/>
  <c r="K15"/>
  <c r="C15"/>
  <c r="C17" i="4"/>
  <c r="C19" s="1"/>
  <c r="B19"/>
  <c r="D17"/>
  <c r="D19" s="1"/>
  <c r="F38" i="1"/>
  <c r="G38"/>
  <c r="G8" s="1"/>
  <c r="F25"/>
  <c r="J38"/>
  <c r="J8" s="1"/>
  <c r="K38"/>
  <c r="K8" s="1"/>
  <c r="J25"/>
  <c r="H38"/>
  <c r="D23"/>
  <c r="E17"/>
  <c r="E25"/>
  <c r="K14"/>
  <c r="K25"/>
  <c r="B19"/>
  <c r="B35"/>
  <c r="B37" s="1"/>
  <c r="B38" s="1"/>
  <c r="H8"/>
  <c r="I8"/>
  <c r="F8"/>
  <c r="C35"/>
  <c r="C37" s="1"/>
  <c r="C38" s="1"/>
  <c r="C19"/>
  <c r="D35"/>
  <c r="D37" s="1"/>
  <c r="D38" s="1"/>
  <c r="D19"/>
  <c r="E35"/>
  <c r="E37" s="1"/>
  <c r="E38" s="1"/>
  <c r="E19"/>
  <c r="C25"/>
  <c r="C28" s="1"/>
  <c r="C29" s="1"/>
  <c r="C23"/>
  <c r="C17"/>
  <c r="E28"/>
  <c r="E29" s="1"/>
  <c r="E23"/>
  <c r="F22"/>
  <c r="B17"/>
  <c r="B25"/>
  <c r="B28" s="1"/>
  <c r="B29" s="1"/>
  <c r="B23"/>
  <c r="D25"/>
  <c r="D28" s="1"/>
  <c r="D29" s="1"/>
  <c r="D17"/>
  <c r="F19"/>
  <c r="F17"/>
  <c r="G16"/>
  <c r="E31" i="4"/>
  <c r="C13"/>
  <c r="E13"/>
  <c r="G17"/>
  <c r="G19" s="1"/>
  <c r="B13"/>
  <c r="D13"/>
  <c r="F13"/>
  <c r="E17"/>
  <c r="E19" s="1"/>
  <c r="H17"/>
  <c r="H19" s="1"/>
  <c r="F17"/>
  <c r="F19" s="1"/>
  <c r="K17"/>
  <c r="K19" s="1"/>
  <c r="H13"/>
  <c r="J13"/>
  <c r="J15" s="1"/>
  <c r="G13"/>
  <c r="I17"/>
  <c r="I19" s="1"/>
  <c r="J17"/>
  <c r="J19" s="1"/>
  <c r="I13"/>
  <c r="I15" s="1"/>
  <c r="K13"/>
  <c r="K15" s="1"/>
  <c r="E30" i="7" l="1"/>
  <c r="E28"/>
  <c r="E22"/>
  <c r="E25" s="1"/>
  <c r="E24" s="1"/>
  <c r="F18"/>
  <c r="E33"/>
  <c r="D36"/>
  <c r="D37" s="1"/>
  <c r="D9" s="1"/>
  <c r="B10"/>
  <c r="H27"/>
  <c r="C45"/>
  <c r="C11" s="1"/>
  <c r="I42"/>
  <c r="B37"/>
  <c r="B9" s="1"/>
  <c r="C25" i="5"/>
  <c r="C38" s="1"/>
  <c r="C41" s="1"/>
  <c r="C42" s="1"/>
  <c r="H25"/>
  <c r="H38" s="1"/>
  <c r="D25"/>
  <c r="D38" s="1"/>
  <c r="D41" s="1"/>
  <c r="D42" s="1"/>
  <c r="K25"/>
  <c r="K38" s="1"/>
  <c r="G25"/>
  <c r="G38" s="1"/>
  <c r="B25"/>
  <c r="B38" s="1"/>
  <c r="B41" s="1"/>
  <c r="B42" s="1"/>
  <c r="I25"/>
  <c r="I38" s="1"/>
  <c r="E25"/>
  <c r="E38" s="1"/>
  <c r="E41" s="1"/>
  <c r="E42" s="1"/>
  <c r="G35"/>
  <c r="J25"/>
  <c r="J38" s="1"/>
  <c r="F25"/>
  <c r="F38" s="1"/>
  <c r="F41" s="1"/>
  <c r="F42" s="1"/>
  <c r="I30"/>
  <c r="H16" i="1"/>
  <c r="G19"/>
  <c r="G17"/>
  <c r="F20"/>
  <c r="G22"/>
  <c r="F28"/>
  <c r="F29" s="1"/>
  <c r="F23"/>
  <c r="E31"/>
  <c r="E32" s="1"/>
  <c r="E7" s="1"/>
  <c r="E20"/>
  <c r="D20"/>
  <c r="D31"/>
  <c r="D32" s="1"/>
  <c r="D7" s="1"/>
  <c r="C31"/>
  <c r="C32" s="1"/>
  <c r="C7" s="1"/>
  <c r="C20"/>
  <c r="B8"/>
  <c r="E8"/>
  <c r="D8"/>
  <c r="C8"/>
  <c r="B20"/>
  <c r="B31"/>
  <c r="B32" s="1"/>
  <c r="B7" s="1"/>
  <c r="F31" i="4"/>
  <c r="F21"/>
  <c r="F34" s="1"/>
  <c r="F15"/>
  <c r="F23" s="1"/>
  <c r="B21"/>
  <c r="B15"/>
  <c r="B23" s="1"/>
  <c r="E15"/>
  <c r="E21"/>
  <c r="E34" s="1"/>
  <c r="E37" s="1"/>
  <c r="E38" s="1"/>
  <c r="E23"/>
  <c r="D21"/>
  <c r="D15"/>
  <c r="D23" s="1"/>
  <c r="C21"/>
  <c r="C15"/>
  <c r="C23" s="1"/>
  <c r="J23"/>
  <c r="I23"/>
  <c r="K23"/>
  <c r="G15"/>
  <c r="G23" s="1"/>
  <c r="H15"/>
  <c r="H23" s="1"/>
  <c r="H21"/>
  <c r="H34" s="1"/>
  <c r="G21"/>
  <c r="G34" s="1"/>
  <c r="I21"/>
  <c r="I34" s="1"/>
  <c r="J21"/>
  <c r="J34" s="1"/>
  <c r="K21"/>
  <c r="K34" s="1"/>
  <c r="F30" i="7" l="1"/>
  <c r="F28"/>
  <c r="F22"/>
  <c r="F25" s="1"/>
  <c r="F24" s="1"/>
  <c r="D45"/>
  <c r="D11" s="1"/>
  <c r="G18"/>
  <c r="F33"/>
  <c r="F43"/>
  <c r="F10" s="1"/>
  <c r="E34"/>
  <c r="E36"/>
  <c r="E37" s="1"/>
  <c r="B45"/>
  <c r="B11" s="1"/>
  <c r="I27"/>
  <c r="G41" i="5"/>
  <c r="G42" s="1"/>
  <c r="H35"/>
  <c r="G36"/>
  <c r="E26" i="4"/>
  <c r="C40" i="1"/>
  <c r="C9" s="1"/>
  <c r="D40"/>
  <c r="D9" s="1"/>
  <c r="E40"/>
  <c r="E9" s="1"/>
  <c r="G28"/>
  <c r="G29" s="1"/>
  <c r="G23"/>
  <c r="H22"/>
  <c r="G20"/>
  <c r="B40"/>
  <c r="B9" s="1"/>
  <c r="F31"/>
  <c r="F32" s="1"/>
  <c r="H19"/>
  <c r="H17"/>
  <c r="I16"/>
  <c r="B22" i="4"/>
  <c r="B28" s="1"/>
  <c r="F22"/>
  <c r="F44" s="1"/>
  <c r="F46" s="1"/>
  <c r="F47" s="1"/>
  <c r="F9" s="1"/>
  <c r="C26"/>
  <c r="C32"/>
  <c r="C34"/>
  <c r="C37" s="1"/>
  <c r="C38" s="1"/>
  <c r="D26"/>
  <c r="D34"/>
  <c r="D37" s="1"/>
  <c r="D38" s="1"/>
  <c r="D32"/>
  <c r="B44"/>
  <c r="B46" s="1"/>
  <c r="B47" s="1"/>
  <c r="B9" s="1"/>
  <c r="F37"/>
  <c r="F38" s="1"/>
  <c r="F32"/>
  <c r="G31"/>
  <c r="B26"/>
  <c r="B32"/>
  <c r="B34"/>
  <c r="B37" s="1"/>
  <c r="B38" s="1"/>
  <c r="E32"/>
  <c r="C22"/>
  <c r="D22"/>
  <c r="E22"/>
  <c r="J22"/>
  <c r="J44" s="1"/>
  <c r="J46" s="1"/>
  <c r="J47" s="1"/>
  <c r="J9" s="1"/>
  <c r="F26"/>
  <c r="K22"/>
  <c r="K44" s="1"/>
  <c r="K46" s="1"/>
  <c r="K47" s="1"/>
  <c r="K9" s="1"/>
  <c r="H22"/>
  <c r="H44" s="1"/>
  <c r="H46" s="1"/>
  <c r="H47" s="1"/>
  <c r="H9" s="1"/>
  <c r="G22"/>
  <c r="G44" s="1"/>
  <c r="G46" s="1"/>
  <c r="G47" s="1"/>
  <c r="G9" s="1"/>
  <c r="I22"/>
  <c r="I44" s="1"/>
  <c r="I46" s="1"/>
  <c r="I47" s="1"/>
  <c r="I9" s="1"/>
  <c r="G30" i="7" l="1"/>
  <c r="G28"/>
  <c r="G22"/>
  <c r="G25" s="1"/>
  <c r="G24" s="1"/>
  <c r="H18"/>
  <c r="G33"/>
  <c r="G43"/>
  <c r="G10" s="1"/>
  <c r="F34"/>
  <c r="F36"/>
  <c r="F37" s="1"/>
  <c r="E9"/>
  <c r="E45"/>
  <c r="E11" s="1"/>
  <c r="J27"/>
  <c r="F28" i="4"/>
  <c r="F40" s="1"/>
  <c r="F41" s="1"/>
  <c r="F8" s="1"/>
  <c r="H41" i="5"/>
  <c r="H42" s="1"/>
  <c r="I35"/>
  <c r="H36"/>
  <c r="G31" i="1"/>
  <c r="G32" s="1"/>
  <c r="G7" s="1"/>
  <c r="J16"/>
  <c r="I19"/>
  <c r="I17"/>
  <c r="H20"/>
  <c r="F7"/>
  <c r="F40"/>
  <c r="F9" s="1"/>
  <c r="I22"/>
  <c r="H28"/>
  <c r="H29" s="1"/>
  <c r="H23"/>
  <c r="F29" i="4"/>
  <c r="B29"/>
  <c r="B40"/>
  <c r="B41" s="1"/>
  <c r="B8" s="1"/>
  <c r="D44"/>
  <c r="D46" s="1"/>
  <c r="D47" s="1"/>
  <c r="D9" s="1"/>
  <c r="D28"/>
  <c r="G28"/>
  <c r="E44"/>
  <c r="E46" s="1"/>
  <c r="E47" s="1"/>
  <c r="E9" s="1"/>
  <c r="E28"/>
  <c r="C44"/>
  <c r="C46" s="1"/>
  <c r="C47" s="1"/>
  <c r="C9" s="1"/>
  <c r="C28"/>
  <c r="H31"/>
  <c r="G37"/>
  <c r="G38" s="1"/>
  <c r="G32"/>
  <c r="H28"/>
  <c r="G26"/>
  <c r="H30" i="7" l="1"/>
  <c r="H28"/>
  <c r="H22"/>
  <c r="H25" s="1"/>
  <c r="H24" s="1"/>
  <c r="F9"/>
  <c r="F45"/>
  <c r="F11" s="1"/>
  <c r="G36"/>
  <c r="G37" s="1"/>
  <c r="G9" s="1"/>
  <c r="G34"/>
  <c r="I18"/>
  <c r="H33"/>
  <c r="H43"/>
  <c r="H10" s="1"/>
  <c r="K27"/>
  <c r="L27" s="1"/>
  <c r="M27" s="1"/>
  <c r="N27" s="1"/>
  <c r="I41" i="5"/>
  <c r="I42" s="1"/>
  <c r="J35"/>
  <c r="I36"/>
  <c r="G40" i="1"/>
  <c r="G9" s="1"/>
  <c r="I28"/>
  <c r="I29" s="1"/>
  <c r="I23"/>
  <c r="J22"/>
  <c r="I20"/>
  <c r="H31"/>
  <c r="H32" s="1"/>
  <c r="J19"/>
  <c r="J17"/>
  <c r="K16"/>
  <c r="B49" i="4"/>
  <c r="B10" s="1"/>
  <c r="F49"/>
  <c r="F10" s="1"/>
  <c r="D29"/>
  <c r="D40"/>
  <c r="D41" s="1"/>
  <c r="D8" s="1"/>
  <c r="H29"/>
  <c r="C29"/>
  <c r="C40"/>
  <c r="C41" s="1"/>
  <c r="C8" s="1"/>
  <c r="E29"/>
  <c r="E40"/>
  <c r="E41" s="1"/>
  <c r="E8" s="1"/>
  <c r="G29"/>
  <c r="G40"/>
  <c r="G41" s="1"/>
  <c r="G8" s="1"/>
  <c r="I31"/>
  <c r="H37"/>
  <c r="H38" s="1"/>
  <c r="H32"/>
  <c r="I28"/>
  <c r="H26"/>
  <c r="I30" i="7" l="1"/>
  <c r="I28"/>
  <c r="I22"/>
  <c r="I25" s="1"/>
  <c r="I24" s="1"/>
  <c r="J18"/>
  <c r="I33"/>
  <c r="I43"/>
  <c r="I10" s="1"/>
  <c r="G45"/>
  <c r="G11" s="1"/>
  <c r="H34"/>
  <c r="H36"/>
  <c r="H37" s="1"/>
  <c r="J41" i="5"/>
  <c r="J42" s="1"/>
  <c r="K35"/>
  <c r="J36"/>
  <c r="I31" i="1"/>
  <c r="I32" s="1"/>
  <c r="I7" s="1"/>
  <c r="H7"/>
  <c r="H40"/>
  <c r="H9" s="1"/>
  <c r="K19"/>
  <c r="K17"/>
  <c r="J20"/>
  <c r="K22"/>
  <c r="J28"/>
  <c r="J29" s="1"/>
  <c r="J23"/>
  <c r="D49" i="4"/>
  <c r="D10" s="1"/>
  <c r="G49"/>
  <c r="G10" s="1"/>
  <c r="E49"/>
  <c r="E10" s="1"/>
  <c r="C49"/>
  <c r="C10" s="1"/>
  <c r="H40"/>
  <c r="H41" s="1"/>
  <c r="H8" s="1"/>
  <c r="I29"/>
  <c r="J31"/>
  <c r="I37"/>
  <c r="I38" s="1"/>
  <c r="I32"/>
  <c r="J28"/>
  <c r="I26"/>
  <c r="J30" i="7" l="1"/>
  <c r="J28"/>
  <c r="J22"/>
  <c r="J25" s="1"/>
  <c r="J24" s="1"/>
  <c r="I36"/>
  <c r="I37" s="1"/>
  <c r="I34"/>
  <c r="H9"/>
  <c r="H45"/>
  <c r="H11" s="1"/>
  <c r="K18"/>
  <c r="J33"/>
  <c r="J43"/>
  <c r="J10" s="1"/>
  <c r="K41" i="5"/>
  <c r="K42" s="1"/>
  <c r="K36"/>
  <c r="I40" i="1"/>
  <c r="I9" s="1"/>
  <c r="J31"/>
  <c r="J32" s="1"/>
  <c r="K28"/>
  <c r="K29" s="1"/>
  <c r="K23"/>
  <c r="K20"/>
  <c r="H49" i="4"/>
  <c r="H10" s="1"/>
  <c r="I40"/>
  <c r="I41" s="1"/>
  <c r="I8" s="1"/>
  <c r="J29"/>
  <c r="K31"/>
  <c r="J37"/>
  <c r="J38" s="1"/>
  <c r="J32"/>
  <c r="J26"/>
  <c r="K30" i="7" l="1"/>
  <c r="K28"/>
  <c r="K22"/>
  <c r="K25" s="1"/>
  <c r="K24" s="1"/>
  <c r="J36"/>
  <c r="J37" s="1"/>
  <c r="J34"/>
  <c r="L18"/>
  <c r="K33"/>
  <c r="K43"/>
  <c r="K10" s="1"/>
  <c r="I45"/>
  <c r="I11" s="1"/>
  <c r="I9"/>
  <c r="K31" i="1"/>
  <c r="K32" s="1"/>
  <c r="K7" s="1"/>
  <c r="J7"/>
  <c r="J40"/>
  <c r="J9" s="1"/>
  <c r="I49" i="4"/>
  <c r="I10" s="1"/>
  <c r="J40"/>
  <c r="J41" s="1"/>
  <c r="J8" s="1"/>
  <c r="K37"/>
  <c r="K38" s="1"/>
  <c r="K32"/>
  <c r="K26"/>
  <c r="K28"/>
  <c r="M18" i="7" l="1"/>
  <c r="L43"/>
  <c r="L30"/>
  <c r="L33" s="1"/>
  <c r="L34" s="1"/>
  <c r="L28"/>
  <c r="L22"/>
  <c r="L25" s="1"/>
  <c r="L24" s="1"/>
  <c r="K34"/>
  <c r="K36"/>
  <c r="K37" s="1"/>
  <c r="J45"/>
  <c r="J11" s="1"/>
  <c r="J9"/>
  <c r="K40" i="1"/>
  <c r="K9" s="1"/>
  <c r="J49" i="4"/>
  <c r="J10" s="1"/>
  <c r="K29"/>
  <c r="K40"/>
  <c r="K41" s="1"/>
  <c r="K8" s="1"/>
  <c r="L10" i="7" l="1"/>
  <c r="L45"/>
  <c r="L11" s="1"/>
  <c r="N18"/>
  <c r="M43"/>
  <c r="M30"/>
  <c r="M33" s="1"/>
  <c r="M34" s="1"/>
  <c r="M28"/>
  <c r="M22"/>
  <c r="M25" s="1"/>
  <c r="M24" s="1"/>
  <c r="M36" s="1"/>
  <c r="M37" s="1"/>
  <c r="M9" s="1"/>
  <c r="L36"/>
  <c r="L37" s="1"/>
  <c r="L9" s="1"/>
  <c r="K9"/>
  <c r="K45"/>
  <c r="K11" s="1"/>
  <c r="K49" i="4"/>
  <c r="K10" s="1"/>
  <c r="B23" i="5"/>
  <c r="B27" s="1"/>
  <c r="B26" s="1"/>
  <c r="N43" i="7" l="1"/>
  <c r="N30"/>
  <c r="N33" s="1"/>
  <c r="N34" s="1"/>
  <c r="N28"/>
  <c r="N22"/>
  <c r="N25" s="1"/>
  <c r="N24" s="1"/>
  <c r="M45"/>
  <c r="M11" s="1"/>
  <c r="M10"/>
  <c r="B48" i="5"/>
  <c r="B50" s="1"/>
  <c r="B51" s="1"/>
  <c r="B32"/>
  <c r="N10" i="7" l="1"/>
  <c r="N36"/>
  <c r="N37" s="1"/>
  <c r="N9" s="1"/>
  <c r="B44" i="5"/>
  <c r="B45" s="1"/>
  <c r="B8" s="1"/>
  <c r="B33"/>
  <c r="B9"/>
  <c r="H23"/>
  <c r="J23"/>
  <c r="J27" s="1"/>
  <c r="J26" s="1"/>
  <c r="K23"/>
  <c r="F23"/>
  <c r="F27" s="1"/>
  <c r="F26" s="1"/>
  <c r="I23"/>
  <c r="E23"/>
  <c r="E27" s="1"/>
  <c r="E26" s="1"/>
  <c r="D23"/>
  <c r="C23"/>
  <c r="C27" s="1"/>
  <c r="C26" s="1"/>
  <c r="G23"/>
  <c r="G27" s="1"/>
  <c r="G26" s="1"/>
  <c r="N45" i="7" l="1"/>
  <c r="N11" s="1"/>
  <c r="B53" i="5"/>
  <c r="B10" s="1"/>
  <c r="G48"/>
  <c r="G50" s="1"/>
  <c r="G51" s="1"/>
  <c r="G32"/>
  <c r="C48"/>
  <c r="C32"/>
  <c r="E48"/>
  <c r="E50" s="1"/>
  <c r="E51" s="1"/>
  <c r="E9" s="1"/>
  <c r="E32"/>
  <c r="K27"/>
  <c r="K26" s="1"/>
  <c r="H27"/>
  <c r="H26" s="1"/>
  <c r="D27"/>
  <c r="D26" s="1"/>
  <c r="I27"/>
  <c r="I26" s="1"/>
  <c r="F48"/>
  <c r="F50" s="1"/>
  <c r="F51" s="1"/>
  <c r="F9" s="1"/>
  <c r="F32"/>
  <c r="J48"/>
  <c r="J50" s="1"/>
  <c r="J51" s="1"/>
  <c r="J9" s="1"/>
  <c r="J32"/>
  <c r="C50"/>
  <c r="J44" l="1"/>
  <c r="J45" s="1"/>
  <c r="J33"/>
  <c r="F44"/>
  <c r="F45" s="1"/>
  <c r="F8" s="1"/>
  <c r="F33"/>
  <c r="I48"/>
  <c r="I50" s="1"/>
  <c r="I51" s="1"/>
  <c r="I9" s="1"/>
  <c r="I32"/>
  <c r="D48"/>
  <c r="D50" s="1"/>
  <c r="D51" s="1"/>
  <c r="D9" s="1"/>
  <c r="D32"/>
  <c r="H48"/>
  <c r="H50" s="1"/>
  <c r="H51" s="1"/>
  <c r="H9" s="1"/>
  <c r="H32"/>
  <c r="K48"/>
  <c r="K50" s="1"/>
  <c r="K51" s="1"/>
  <c r="K9" s="1"/>
  <c r="K32"/>
  <c r="E44"/>
  <c r="E45" s="1"/>
  <c r="E8" s="1"/>
  <c r="E33"/>
  <c r="C44"/>
  <c r="C45" s="1"/>
  <c r="C8" s="1"/>
  <c r="C33"/>
  <c r="G44"/>
  <c r="G45" s="1"/>
  <c r="G8" s="1"/>
  <c r="G33"/>
  <c r="C51"/>
  <c r="C9" s="1"/>
  <c r="G9"/>
  <c r="F53" l="1"/>
  <c r="F10" s="1"/>
  <c r="E53"/>
  <c r="E10" s="1"/>
  <c r="C53"/>
  <c r="C10" s="1"/>
  <c r="G53"/>
  <c r="G10" s="1"/>
  <c r="K44"/>
  <c r="K45" s="1"/>
  <c r="K53" s="1"/>
  <c r="K10" s="1"/>
  <c r="K33"/>
  <c r="H44"/>
  <c r="H45" s="1"/>
  <c r="H8" s="1"/>
  <c r="H33"/>
  <c r="D44"/>
  <c r="D45" s="1"/>
  <c r="D8" s="1"/>
  <c r="D33"/>
  <c r="I44"/>
  <c r="I45" s="1"/>
  <c r="I8" s="1"/>
  <c r="I33"/>
  <c r="J53"/>
  <c r="J10" s="1"/>
  <c r="J8"/>
  <c r="K8"/>
  <c r="D53" l="1"/>
  <c r="D10" s="1"/>
  <c r="I53"/>
  <c r="I10" s="1"/>
  <c r="H53"/>
  <c r="H10" s="1"/>
</calcChain>
</file>

<file path=xl/sharedStrings.xml><?xml version="1.0" encoding="utf-8"?>
<sst xmlns="http://schemas.openxmlformats.org/spreadsheetml/2006/main" count="198" uniqueCount="74">
  <si>
    <t>sonstige Erlöse in €/kg</t>
  </si>
  <si>
    <t>variable Kosten in €/kg</t>
  </si>
  <si>
    <t>variable Kosten in €</t>
  </si>
  <si>
    <t>sonstige Erlöse in €</t>
  </si>
  <si>
    <t>Erlöse gesamt in €</t>
  </si>
  <si>
    <t>Erlöse gesamt in €/kg</t>
  </si>
  <si>
    <t>fixe Kosten in €/kg</t>
  </si>
  <si>
    <t>fixe Kosten in €</t>
  </si>
  <si>
    <t>Kosten gesamt in €</t>
  </si>
  <si>
    <t>Kosten gesamt in €/kg</t>
  </si>
  <si>
    <t>Betriebsergebnis in €/kg</t>
  </si>
  <si>
    <t>Betriebsergebnis in €</t>
  </si>
  <si>
    <t>Simulationsrechnung AB-Preis</t>
  </si>
  <si>
    <t>Leistung:</t>
  </si>
  <si>
    <t>Kuhplätze:</t>
  </si>
  <si>
    <t>A-Anteil:</t>
  </si>
  <si>
    <t>A-Preis:</t>
  </si>
  <si>
    <t>Milchverwertung Molkerei in €/kg</t>
  </si>
  <si>
    <t>A-Menge in kg</t>
  </si>
  <si>
    <t>B-Menge in kg</t>
  </si>
  <si>
    <t>Liefermenge gesamt in kg</t>
  </si>
  <si>
    <t>A-Preis in €/kg</t>
  </si>
  <si>
    <t>A-Milchgeld in €/kg</t>
  </si>
  <si>
    <t>B-Preis in €/kg</t>
  </si>
  <si>
    <t>Auslastung der Stallkapazität</t>
  </si>
  <si>
    <t>Kapazität</t>
  </si>
  <si>
    <t>€/kg</t>
  </si>
  <si>
    <t>B-Milchgeld in €</t>
  </si>
  <si>
    <t>Milchgeld gesamt in €</t>
  </si>
  <si>
    <t>Milchgeld gesamt in €/kg</t>
  </si>
  <si>
    <t>Milcheinkauf Molkerei in €/kg</t>
  </si>
  <si>
    <t>Ergebnis Molkerei in €/kg</t>
  </si>
  <si>
    <t>Ergebnis Molkerei in €</t>
  </si>
  <si>
    <t>Saldo Betrieb + Molkerei</t>
  </si>
  <si>
    <t>Stallplätze</t>
  </si>
  <si>
    <t>Berechnungsvariablen</t>
  </si>
  <si>
    <t>Betrieb</t>
  </si>
  <si>
    <t>Markt</t>
  </si>
  <si>
    <t>Stück</t>
  </si>
  <si>
    <t>kg/Kuh/Jahr</t>
  </si>
  <si>
    <t>Leistung</t>
  </si>
  <si>
    <t xml:space="preserve"> €/Stallplatz</t>
  </si>
  <si>
    <t>Fixe Kosten</t>
  </si>
  <si>
    <t>Variable Kosten</t>
  </si>
  <si>
    <t>Marktpreis heute</t>
  </si>
  <si>
    <t>Marktpreis zukünftig</t>
  </si>
  <si>
    <t>Stallplätze:</t>
  </si>
  <si>
    <t>Marktpreis heute:</t>
  </si>
  <si>
    <t>kg/Jahr</t>
  </si>
  <si>
    <t>sonstige Erlöse</t>
  </si>
  <si>
    <t>Kurzüberblick</t>
  </si>
  <si>
    <t>Molkerei</t>
  </si>
  <si>
    <t>Simulationsrechnung Marktpreismodell</t>
  </si>
  <si>
    <t>Simulationsrechnung ABC-Preis</t>
  </si>
  <si>
    <t>Marktpreis zukünftig:</t>
  </si>
  <si>
    <t>B-Anteil:</t>
  </si>
  <si>
    <t>C-Menge in kg</t>
  </si>
  <si>
    <t>C-Preis in €/kg</t>
  </si>
  <si>
    <t>C-Milchgeld in €</t>
  </si>
  <si>
    <t>Betriebsergebnis</t>
  </si>
  <si>
    <t>Ergebnis Molkerei</t>
  </si>
  <si>
    <t>Marktpreismodell</t>
  </si>
  <si>
    <t>AB-Preismodell</t>
  </si>
  <si>
    <t>ABC-Preis</t>
  </si>
  <si>
    <t>A-Milchgeld in €</t>
  </si>
  <si>
    <t>A-Preis</t>
  </si>
  <si>
    <t>Modellvariablen</t>
  </si>
  <si>
    <t>A-Anteil</t>
  </si>
  <si>
    <t>B-Anteil (nur bei ABC)</t>
  </si>
  <si>
    <t>Simulationsrechnung Projektion</t>
  </si>
  <si>
    <t>Menge in kg</t>
  </si>
  <si>
    <t>Preis in €/kg</t>
  </si>
  <si>
    <t>Milchgeld in €</t>
  </si>
  <si>
    <t>Durchnittspreis:</t>
  </si>
</sst>
</file>

<file path=xl/styles.xml><?xml version="1.0" encoding="utf-8"?>
<styleSheet xmlns="http://schemas.openxmlformats.org/spreadsheetml/2006/main">
  <numFmts count="1">
    <numFmt numFmtId="164" formatCode="#,##0\ &quot;€&quot;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3" fontId="0" fillId="0" borderId="0" xfId="0" applyNumberFormat="1"/>
    <xf numFmtId="2" fontId="0" fillId="0" borderId="0" xfId="0" applyNumberFormat="1"/>
    <xf numFmtId="3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3" fontId="0" fillId="0" borderId="0" xfId="0" applyNumberFormat="1" applyFont="1"/>
    <xf numFmtId="0" fontId="0" fillId="0" borderId="0" xfId="0" applyFont="1"/>
    <xf numFmtId="0" fontId="0" fillId="0" borderId="0" xfId="0" applyFont="1" applyAlignment="1">
      <alignment horizontal="right"/>
    </xf>
    <xf numFmtId="9" fontId="0" fillId="0" borderId="0" xfId="0" applyNumberFormat="1" applyFont="1" applyAlignment="1">
      <alignment horizontal="center"/>
    </xf>
    <xf numFmtId="2" fontId="0" fillId="0" borderId="0" xfId="0" applyNumberFormat="1" applyFont="1"/>
    <xf numFmtId="2" fontId="0" fillId="2" borderId="0" xfId="0" applyNumberFormat="1" applyFill="1"/>
    <xf numFmtId="0" fontId="1" fillId="0" borderId="0" xfId="0" applyFont="1"/>
    <xf numFmtId="0" fontId="0" fillId="2" borderId="0" xfId="0" applyFill="1"/>
    <xf numFmtId="3" fontId="0" fillId="0" borderId="0" xfId="0" applyNumberFormat="1" applyFill="1"/>
    <xf numFmtId="2" fontId="0" fillId="0" borderId="0" xfId="0" applyNumberFormat="1" applyFill="1"/>
    <xf numFmtId="9" fontId="0" fillId="0" borderId="0" xfId="0" applyNumberFormat="1" applyFont="1" applyFill="1" applyAlignment="1">
      <alignment horizontal="center"/>
    </xf>
    <xf numFmtId="2" fontId="0" fillId="0" borderId="0" xfId="0" applyNumberFormat="1" applyFont="1" applyFill="1"/>
    <xf numFmtId="3" fontId="0" fillId="0" borderId="0" xfId="0" applyNumberFormat="1" applyFont="1" applyFill="1"/>
    <xf numFmtId="0" fontId="0" fillId="0" borderId="0" xfId="0" applyFill="1" applyAlignment="1">
      <alignment horizontal="left"/>
    </xf>
    <xf numFmtId="0" fontId="0" fillId="0" borderId="0" xfId="0" applyFont="1" applyFill="1"/>
    <xf numFmtId="0" fontId="0" fillId="0" borderId="0" xfId="0" applyFont="1" applyFill="1" applyAlignment="1">
      <alignment horizontal="right"/>
    </xf>
    <xf numFmtId="0" fontId="1" fillId="0" borderId="0" xfId="0" applyFont="1" applyFill="1"/>
    <xf numFmtId="164" fontId="0" fillId="0" borderId="0" xfId="0" applyNumberFormat="1"/>
    <xf numFmtId="9" fontId="0" fillId="2" borderId="0" xfId="0" applyNumberFormat="1" applyFill="1"/>
    <xf numFmtId="9" fontId="0" fillId="0" borderId="0" xfId="0" applyNumberFormat="1" applyFill="1" applyAlignment="1">
      <alignment horizontal="right"/>
    </xf>
    <xf numFmtId="9" fontId="0" fillId="0" borderId="0" xfId="0" applyNumberFormat="1" applyFon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lineChart>
        <c:grouping val="standard"/>
        <c:ser>
          <c:idx val="0"/>
          <c:order val="0"/>
          <c:tx>
            <c:strRef>
              <c:f>ABC!$A$8</c:f>
              <c:strCache>
                <c:ptCount val="1"/>
                <c:pt idx="0">
                  <c:v>Betriebsergebnis</c:v>
                </c:pt>
              </c:strCache>
            </c:strRef>
          </c:tx>
          <c:marker>
            <c:symbol val="none"/>
          </c:marker>
          <c:cat>
            <c:numRef>
              <c:f>ABC!$B$5:$K$5</c:f>
              <c:numCache>
                <c:formatCode>0%</c:formatCode>
                <c:ptCount val="10"/>
                <c:pt idx="0">
                  <c:v>0.2</c:v>
                </c:pt>
                <c:pt idx="1">
                  <c:v>0.3</c:v>
                </c:pt>
                <c:pt idx="2">
                  <c:v>0.4</c:v>
                </c:pt>
                <c:pt idx="3">
                  <c:v>0.5</c:v>
                </c:pt>
                <c:pt idx="4">
                  <c:v>0.6</c:v>
                </c:pt>
                <c:pt idx="5">
                  <c:v>0.7</c:v>
                </c:pt>
                <c:pt idx="6">
                  <c:v>0.8</c:v>
                </c:pt>
                <c:pt idx="7">
                  <c:v>0.9</c:v>
                </c:pt>
                <c:pt idx="8">
                  <c:v>1</c:v>
                </c:pt>
                <c:pt idx="9">
                  <c:v>1.1000000000000001</c:v>
                </c:pt>
              </c:numCache>
            </c:numRef>
          </c:cat>
          <c:val>
            <c:numRef>
              <c:f>ABC!$B$8:$K$8</c:f>
              <c:numCache>
                <c:formatCode>#,##0\ "€"</c:formatCode>
                <c:ptCount val="10"/>
                <c:pt idx="0">
                  <c:v>-294000</c:v>
                </c:pt>
                <c:pt idx="1">
                  <c:v>-230999.99999999991</c:v>
                </c:pt>
                <c:pt idx="2">
                  <c:v>-168000.00000000012</c:v>
                </c:pt>
                <c:pt idx="3">
                  <c:v>-105000.00000000015</c:v>
                </c:pt>
                <c:pt idx="4">
                  <c:v>-42000.000000000058</c:v>
                </c:pt>
                <c:pt idx="5">
                  <c:v>20999.999999999924</c:v>
                </c:pt>
                <c:pt idx="6">
                  <c:v>-149100.00000000041</c:v>
                </c:pt>
                <c:pt idx="7">
                  <c:v>-319199.99999999994</c:v>
                </c:pt>
                <c:pt idx="8">
                  <c:v>-489299.99999999994</c:v>
                </c:pt>
                <c:pt idx="9">
                  <c:v>-659400.00000000047</c:v>
                </c:pt>
              </c:numCache>
            </c:numRef>
          </c:val>
        </c:ser>
        <c:ser>
          <c:idx val="1"/>
          <c:order val="1"/>
          <c:tx>
            <c:strRef>
              <c:f>ABC!$A$9</c:f>
              <c:strCache>
                <c:ptCount val="1"/>
                <c:pt idx="0">
                  <c:v>Ergebnis Molkerei</c:v>
                </c:pt>
              </c:strCache>
            </c:strRef>
          </c:tx>
          <c:marker>
            <c:symbol val="none"/>
          </c:marker>
          <c:cat>
            <c:numRef>
              <c:f>ABC!$B$5:$K$5</c:f>
              <c:numCache>
                <c:formatCode>0%</c:formatCode>
                <c:ptCount val="10"/>
                <c:pt idx="0">
                  <c:v>0.2</c:v>
                </c:pt>
                <c:pt idx="1">
                  <c:v>0.3</c:v>
                </c:pt>
                <c:pt idx="2">
                  <c:v>0.4</c:v>
                </c:pt>
                <c:pt idx="3">
                  <c:v>0.5</c:v>
                </c:pt>
                <c:pt idx="4">
                  <c:v>0.6</c:v>
                </c:pt>
                <c:pt idx="5">
                  <c:v>0.7</c:v>
                </c:pt>
                <c:pt idx="6">
                  <c:v>0.8</c:v>
                </c:pt>
                <c:pt idx="7">
                  <c:v>0.9</c:v>
                </c:pt>
                <c:pt idx="8">
                  <c:v>1</c:v>
                </c:pt>
                <c:pt idx="9">
                  <c:v>1.1000000000000001</c:v>
                </c:pt>
              </c:numCache>
            </c:numRef>
          </c:cat>
          <c:val>
            <c:numRef>
              <c:f>ABC!$B$9:$K$9</c:f>
              <c:numCache>
                <c:formatCode>#,##0\ "€"</c:formatCode>
                <c:ptCount val="10"/>
                <c:pt idx="0">
                  <c:v>-110791.80000000002</c:v>
                </c:pt>
                <c:pt idx="1">
                  <c:v>-166187.70000000001</c:v>
                </c:pt>
                <c:pt idx="2">
                  <c:v>-221583.60000000003</c:v>
                </c:pt>
                <c:pt idx="3">
                  <c:v>-276979.5</c:v>
                </c:pt>
                <c:pt idx="4">
                  <c:v>-332375.40000000002</c:v>
                </c:pt>
                <c:pt idx="5">
                  <c:v>-387771.30000000005</c:v>
                </c:pt>
                <c:pt idx="6">
                  <c:v>-210067.19999999972</c:v>
                </c:pt>
                <c:pt idx="7">
                  <c:v>-32363.100000000191</c:v>
                </c:pt>
                <c:pt idx="8">
                  <c:v>145340.99999999988</c:v>
                </c:pt>
                <c:pt idx="9">
                  <c:v>323045.10000000021</c:v>
                </c:pt>
              </c:numCache>
            </c:numRef>
          </c:val>
        </c:ser>
        <c:ser>
          <c:idx val="2"/>
          <c:order val="2"/>
          <c:tx>
            <c:strRef>
              <c:f>ABC!$A$10</c:f>
              <c:strCache>
                <c:ptCount val="1"/>
                <c:pt idx="0">
                  <c:v>Saldo Betrieb + Molkerei</c:v>
                </c:pt>
              </c:strCache>
            </c:strRef>
          </c:tx>
          <c:spPr>
            <a:ln>
              <a:prstDash val="sysDot"/>
            </a:ln>
          </c:spPr>
          <c:marker>
            <c:symbol val="none"/>
          </c:marker>
          <c:cat>
            <c:numRef>
              <c:f>ABC!$B$5:$K$5</c:f>
              <c:numCache>
                <c:formatCode>0%</c:formatCode>
                <c:ptCount val="10"/>
                <c:pt idx="0">
                  <c:v>0.2</c:v>
                </c:pt>
                <c:pt idx="1">
                  <c:v>0.3</c:v>
                </c:pt>
                <c:pt idx="2">
                  <c:v>0.4</c:v>
                </c:pt>
                <c:pt idx="3">
                  <c:v>0.5</c:v>
                </c:pt>
                <c:pt idx="4">
                  <c:v>0.6</c:v>
                </c:pt>
                <c:pt idx="5">
                  <c:v>0.7</c:v>
                </c:pt>
                <c:pt idx="6">
                  <c:v>0.8</c:v>
                </c:pt>
                <c:pt idx="7">
                  <c:v>0.9</c:v>
                </c:pt>
                <c:pt idx="8">
                  <c:v>1</c:v>
                </c:pt>
                <c:pt idx="9">
                  <c:v>1.1000000000000001</c:v>
                </c:pt>
              </c:numCache>
            </c:numRef>
          </c:cat>
          <c:val>
            <c:numRef>
              <c:f>ABC!$B$10:$K$10</c:f>
              <c:numCache>
                <c:formatCode>#,##0\ "€"</c:formatCode>
                <c:ptCount val="10"/>
                <c:pt idx="0">
                  <c:v>-404791.80000000005</c:v>
                </c:pt>
                <c:pt idx="1">
                  <c:v>-397187.69999999995</c:v>
                </c:pt>
                <c:pt idx="2">
                  <c:v>-389583.60000000015</c:v>
                </c:pt>
                <c:pt idx="3">
                  <c:v>-381979.50000000012</c:v>
                </c:pt>
                <c:pt idx="4">
                  <c:v>-374375.40000000008</c:v>
                </c:pt>
                <c:pt idx="5">
                  <c:v>-366771.3000000001</c:v>
                </c:pt>
                <c:pt idx="6">
                  <c:v>-359167.20000000013</c:v>
                </c:pt>
                <c:pt idx="7">
                  <c:v>-351563.10000000015</c:v>
                </c:pt>
                <c:pt idx="8">
                  <c:v>-343959.00000000006</c:v>
                </c:pt>
                <c:pt idx="9">
                  <c:v>-336354.90000000026</c:v>
                </c:pt>
              </c:numCache>
            </c:numRef>
          </c:val>
        </c:ser>
        <c:dLbls/>
        <c:marker val="1"/>
        <c:axId val="77419264"/>
        <c:axId val="77420800"/>
      </c:lineChart>
      <c:catAx>
        <c:axId val="77419264"/>
        <c:scaling>
          <c:orientation val="minMax"/>
        </c:scaling>
        <c:axPos val="b"/>
        <c:numFmt formatCode="0%" sourceLinked="1"/>
        <c:tickLblPos val="nextTo"/>
        <c:crossAx val="77420800"/>
        <c:crosses val="autoZero"/>
        <c:auto val="1"/>
        <c:lblAlgn val="ctr"/>
        <c:lblOffset val="100"/>
      </c:catAx>
      <c:valAx>
        <c:axId val="77420800"/>
        <c:scaling>
          <c:orientation val="minMax"/>
        </c:scaling>
        <c:axPos val="l"/>
        <c:majorGridlines/>
        <c:numFmt formatCode="#,##0\ &quot;€&quot;" sourceLinked="1"/>
        <c:tickLblPos val="nextTo"/>
        <c:crossAx val="77419264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lineChart>
        <c:grouping val="standard"/>
        <c:ser>
          <c:idx val="0"/>
          <c:order val="0"/>
          <c:tx>
            <c:strRef>
              <c:f>AB!$A$8</c:f>
              <c:strCache>
                <c:ptCount val="1"/>
                <c:pt idx="0">
                  <c:v>Betriebsergebnis</c:v>
                </c:pt>
              </c:strCache>
            </c:strRef>
          </c:tx>
          <c:marker>
            <c:symbol val="none"/>
          </c:marker>
          <c:cat>
            <c:numRef>
              <c:f>'Ein-Preis'!$B$4:$K$4</c:f>
              <c:numCache>
                <c:formatCode>0%</c:formatCode>
                <c:ptCount val="10"/>
                <c:pt idx="0">
                  <c:v>0.2</c:v>
                </c:pt>
                <c:pt idx="1">
                  <c:v>0.3</c:v>
                </c:pt>
                <c:pt idx="2">
                  <c:v>0.4</c:v>
                </c:pt>
                <c:pt idx="3">
                  <c:v>0.5</c:v>
                </c:pt>
                <c:pt idx="4">
                  <c:v>0.6</c:v>
                </c:pt>
                <c:pt idx="5">
                  <c:v>0.7</c:v>
                </c:pt>
                <c:pt idx="6">
                  <c:v>0.8</c:v>
                </c:pt>
                <c:pt idx="7">
                  <c:v>0.9</c:v>
                </c:pt>
                <c:pt idx="8">
                  <c:v>1</c:v>
                </c:pt>
                <c:pt idx="9">
                  <c:v>1.1000000000000001</c:v>
                </c:pt>
              </c:numCache>
            </c:numRef>
          </c:cat>
          <c:val>
            <c:numRef>
              <c:f>AB!$B$8:$K$8</c:f>
              <c:numCache>
                <c:formatCode>#,##0\ "€"</c:formatCode>
                <c:ptCount val="10"/>
                <c:pt idx="0">
                  <c:v>-294000</c:v>
                </c:pt>
                <c:pt idx="1">
                  <c:v>-230999.99999999991</c:v>
                </c:pt>
                <c:pt idx="2">
                  <c:v>-168000.00000000012</c:v>
                </c:pt>
                <c:pt idx="3">
                  <c:v>-105000.00000000015</c:v>
                </c:pt>
                <c:pt idx="4">
                  <c:v>-42000.000000000058</c:v>
                </c:pt>
                <c:pt idx="5">
                  <c:v>20999.999999999924</c:v>
                </c:pt>
                <c:pt idx="6">
                  <c:v>-149100.00000000041</c:v>
                </c:pt>
                <c:pt idx="7">
                  <c:v>-319199.99999999994</c:v>
                </c:pt>
                <c:pt idx="8">
                  <c:v>-489299.99999999994</c:v>
                </c:pt>
                <c:pt idx="9">
                  <c:v>-659400.00000000047</c:v>
                </c:pt>
              </c:numCache>
            </c:numRef>
          </c:val>
        </c:ser>
        <c:ser>
          <c:idx val="1"/>
          <c:order val="1"/>
          <c:tx>
            <c:strRef>
              <c:f>AB!$A$9</c:f>
              <c:strCache>
                <c:ptCount val="1"/>
                <c:pt idx="0">
                  <c:v>Ergebnis Molkerei</c:v>
                </c:pt>
              </c:strCache>
            </c:strRef>
          </c:tx>
          <c:marker>
            <c:symbol val="none"/>
          </c:marker>
          <c:cat>
            <c:numRef>
              <c:f>'Ein-Preis'!$B$4:$K$4</c:f>
              <c:numCache>
                <c:formatCode>0%</c:formatCode>
                <c:ptCount val="10"/>
                <c:pt idx="0">
                  <c:v>0.2</c:v>
                </c:pt>
                <c:pt idx="1">
                  <c:v>0.3</c:v>
                </c:pt>
                <c:pt idx="2">
                  <c:v>0.4</c:v>
                </c:pt>
                <c:pt idx="3">
                  <c:v>0.5</c:v>
                </c:pt>
                <c:pt idx="4">
                  <c:v>0.6</c:v>
                </c:pt>
                <c:pt idx="5">
                  <c:v>0.7</c:v>
                </c:pt>
                <c:pt idx="6">
                  <c:v>0.8</c:v>
                </c:pt>
                <c:pt idx="7">
                  <c:v>0.9</c:v>
                </c:pt>
                <c:pt idx="8">
                  <c:v>1</c:v>
                </c:pt>
                <c:pt idx="9">
                  <c:v>1.1000000000000001</c:v>
                </c:pt>
              </c:numCache>
            </c:numRef>
          </c:cat>
          <c:val>
            <c:numRef>
              <c:f>AB!$B$9:$K$9</c:f>
              <c:numCache>
                <c:formatCode>#,##0\ "€"</c:formatCode>
                <c:ptCount val="10"/>
                <c:pt idx="0">
                  <c:v>-110791.80000000002</c:v>
                </c:pt>
                <c:pt idx="1">
                  <c:v>-166187.70000000001</c:v>
                </c:pt>
                <c:pt idx="2">
                  <c:v>-221583.60000000003</c:v>
                </c:pt>
                <c:pt idx="3">
                  <c:v>-276979.5</c:v>
                </c:pt>
                <c:pt idx="4">
                  <c:v>-332375.40000000002</c:v>
                </c:pt>
                <c:pt idx="5">
                  <c:v>-387771.30000000005</c:v>
                </c:pt>
                <c:pt idx="6">
                  <c:v>-210067.19999999972</c:v>
                </c:pt>
                <c:pt idx="7">
                  <c:v>-32363.100000000191</c:v>
                </c:pt>
                <c:pt idx="8">
                  <c:v>145340.99999999988</c:v>
                </c:pt>
                <c:pt idx="9">
                  <c:v>323045.10000000021</c:v>
                </c:pt>
              </c:numCache>
            </c:numRef>
          </c:val>
        </c:ser>
        <c:ser>
          <c:idx val="2"/>
          <c:order val="2"/>
          <c:tx>
            <c:strRef>
              <c:f>AB!$A$10</c:f>
              <c:strCache>
                <c:ptCount val="1"/>
                <c:pt idx="0">
                  <c:v>Saldo Betrieb + Molkerei</c:v>
                </c:pt>
              </c:strCache>
            </c:strRef>
          </c:tx>
          <c:spPr>
            <a:ln>
              <a:prstDash val="sysDot"/>
            </a:ln>
          </c:spPr>
          <c:marker>
            <c:symbol val="none"/>
          </c:marker>
          <c:cat>
            <c:numRef>
              <c:f>'Ein-Preis'!$B$4:$K$4</c:f>
              <c:numCache>
                <c:formatCode>0%</c:formatCode>
                <c:ptCount val="10"/>
                <c:pt idx="0">
                  <c:v>0.2</c:v>
                </c:pt>
                <c:pt idx="1">
                  <c:v>0.3</c:v>
                </c:pt>
                <c:pt idx="2">
                  <c:v>0.4</c:v>
                </c:pt>
                <c:pt idx="3">
                  <c:v>0.5</c:v>
                </c:pt>
                <c:pt idx="4">
                  <c:v>0.6</c:v>
                </c:pt>
                <c:pt idx="5">
                  <c:v>0.7</c:v>
                </c:pt>
                <c:pt idx="6">
                  <c:v>0.8</c:v>
                </c:pt>
                <c:pt idx="7">
                  <c:v>0.9</c:v>
                </c:pt>
                <c:pt idx="8">
                  <c:v>1</c:v>
                </c:pt>
                <c:pt idx="9">
                  <c:v>1.1000000000000001</c:v>
                </c:pt>
              </c:numCache>
            </c:numRef>
          </c:cat>
          <c:val>
            <c:numRef>
              <c:f>AB!$B$10:$K$10</c:f>
              <c:numCache>
                <c:formatCode>#,##0\ "€"</c:formatCode>
                <c:ptCount val="10"/>
                <c:pt idx="0">
                  <c:v>-404791.80000000005</c:v>
                </c:pt>
                <c:pt idx="1">
                  <c:v>-397187.69999999995</c:v>
                </c:pt>
                <c:pt idx="2">
                  <c:v>-389583.60000000015</c:v>
                </c:pt>
                <c:pt idx="3">
                  <c:v>-381979.50000000012</c:v>
                </c:pt>
                <c:pt idx="4">
                  <c:v>-374375.40000000008</c:v>
                </c:pt>
                <c:pt idx="5">
                  <c:v>-366771.3000000001</c:v>
                </c:pt>
                <c:pt idx="6">
                  <c:v>-359167.20000000013</c:v>
                </c:pt>
                <c:pt idx="7">
                  <c:v>-351563.10000000015</c:v>
                </c:pt>
                <c:pt idx="8">
                  <c:v>-343959.00000000006</c:v>
                </c:pt>
                <c:pt idx="9">
                  <c:v>-336354.90000000026</c:v>
                </c:pt>
              </c:numCache>
            </c:numRef>
          </c:val>
        </c:ser>
        <c:dLbls/>
        <c:marker val="1"/>
        <c:axId val="85471616"/>
        <c:axId val="85473152"/>
      </c:lineChart>
      <c:catAx>
        <c:axId val="85471616"/>
        <c:scaling>
          <c:orientation val="minMax"/>
        </c:scaling>
        <c:axPos val="b"/>
        <c:numFmt formatCode="0%" sourceLinked="1"/>
        <c:tickLblPos val="nextTo"/>
        <c:crossAx val="85473152"/>
        <c:crosses val="autoZero"/>
        <c:auto val="1"/>
        <c:lblAlgn val="ctr"/>
        <c:lblOffset val="100"/>
      </c:catAx>
      <c:valAx>
        <c:axId val="85473152"/>
        <c:scaling>
          <c:orientation val="minMax"/>
        </c:scaling>
        <c:axPos val="l"/>
        <c:majorGridlines/>
        <c:numFmt formatCode="#,##0\ &quot;€&quot;" sourceLinked="1"/>
        <c:tickLblPos val="nextTo"/>
        <c:crossAx val="85471616"/>
        <c:crosses val="autoZero"/>
        <c:crossBetween val="between"/>
      </c:valAx>
    </c:plotArea>
    <c:plotVisOnly val="1"/>
    <c:dispBlanksAs val="gap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lineChart>
        <c:grouping val="standard"/>
        <c:ser>
          <c:idx val="0"/>
          <c:order val="0"/>
          <c:tx>
            <c:strRef>
              <c:f>'Ein-Preis'!$A$7</c:f>
              <c:strCache>
                <c:ptCount val="1"/>
                <c:pt idx="0">
                  <c:v>Betriebsergebnis</c:v>
                </c:pt>
              </c:strCache>
            </c:strRef>
          </c:tx>
          <c:marker>
            <c:symbol val="none"/>
          </c:marker>
          <c:cat>
            <c:numRef>
              <c:f>'Ein-Preis'!$B$4:$K$4</c:f>
              <c:numCache>
                <c:formatCode>0%</c:formatCode>
                <c:ptCount val="10"/>
                <c:pt idx="0">
                  <c:v>0.2</c:v>
                </c:pt>
                <c:pt idx="1">
                  <c:v>0.3</c:v>
                </c:pt>
                <c:pt idx="2">
                  <c:v>0.4</c:v>
                </c:pt>
                <c:pt idx="3">
                  <c:v>0.5</c:v>
                </c:pt>
                <c:pt idx="4">
                  <c:v>0.6</c:v>
                </c:pt>
                <c:pt idx="5">
                  <c:v>0.7</c:v>
                </c:pt>
                <c:pt idx="6">
                  <c:v>0.8</c:v>
                </c:pt>
                <c:pt idx="7">
                  <c:v>0.9</c:v>
                </c:pt>
                <c:pt idx="8">
                  <c:v>1</c:v>
                </c:pt>
                <c:pt idx="9">
                  <c:v>1.1000000000000001</c:v>
                </c:pt>
              </c:numCache>
            </c:numRef>
          </c:cat>
          <c:val>
            <c:numRef>
              <c:f>'Ein-Preis'!$B$7:$K$7</c:f>
              <c:numCache>
                <c:formatCode>#,##0\ "€"</c:formatCode>
                <c:ptCount val="10"/>
                <c:pt idx="0">
                  <c:v>-404791.8</c:v>
                </c:pt>
                <c:pt idx="1">
                  <c:v>-397187.69999999995</c:v>
                </c:pt>
                <c:pt idx="2">
                  <c:v>-389583.60000000015</c:v>
                </c:pt>
                <c:pt idx="3">
                  <c:v>-381979.50000000017</c:v>
                </c:pt>
                <c:pt idx="4">
                  <c:v>-374375.40000000008</c:v>
                </c:pt>
                <c:pt idx="5">
                  <c:v>-366771.3000000001</c:v>
                </c:pt>
                <c:pt idx="6">
                  <c:v>-359167.20000000007</c:v>
                </c:pt>
                <c:pt idx="7">
                  <c:v>-351563.10000000015</c:v>
                </c:pt>
                <c:pt idx="8">
                  <c:v>-343959.00000000012</c:v>
                </c:pt>
                <c:pt idx="9">
                  <c:v>-336354.90000000026</c:v>
                </c:pt>
              </c:numCache>
            </c:numRef>
          </c:val>
        </c:ser>
        <c:ser>
          <c:idx val="1"/>
          <c:order val="1"/>
          <c:tx>
            <c:strRef>
              <c:f>'Ein-Preis'!$A$8</c:f>
              <c:strCache>
                <c:ptCount val="1"/>
                <c:pt idx="0">
                  <c:v>Ergebnis Molkerei</c:v>
                </c:pt>
              </c:strCache>
            </c:strRef>
          </c:tx>
          <c:marker>
            <c:symbol val="none"/>
          </c:marker>
          <c:cat>
            <c:numRef>
              <c:f>'Ein-Preis'!$B$4:$K$4</c:f>
              <c:numCache>
                <c:formatCode>0%</c:formatCode>
                <c:ptCount val="10"/>
                <c:pt idx="0">
                  <c:v>0.2</c:v>
                </c:pt>
                <c:pt idx="1">
                  <c:v>0.3</c:v>
                </c:pt>
                <c:pt idx="2">
                  <c:v>0.4</c:v>
                </c:pt>
                <c:pt idx="3">
                  <c:v>0.5</c:v>
                </c:pt>
                <c:pt idx="4">
                  <c:v>0.6</c:v>
                </c:pt>
                <c:pt idx="5">
                  <c:v>0.7</c:v>
                </c:pt>
                <c:pt idx="6">
                  <c:v>0.8</c:v>
                </c:pt>
                <c:pt idx="7">
                  <c:v>0.9</c:v>
                </c:pt>
                <c:pt idx="8">
                  <c:v>1</c:v>
                </c:pt>
                <c:pt idx="9">
                  <c:v>1.1000000000000001</c:v>
                </c:pt>
              </c:numCache>
            </c:numRef>
          </c:cat>
          <c:val>
            <c:numRef>
              <c:f>'Ein-Preis'!$B$8:$K$8</c:f>
              <c:numCache>
                <c:formatCode>#,##0\ "€"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'Ein-Preis'!$A$9</c:f>
              <c:strCache>
                <c:ptCount val="1"/>
                <c:pt idx="0">
                  <c:v>Saldo Betrieb + Molkerei</c:v>
                </c:pt>
              </c:strCache>
            </c:strRef>
          </c:tx>
          <c:spPr>
            <a:ln>
              <a:prstDash val="sysDot"/>
            </a:ln>
          </c:spPr>
          <c:marker>
            <c:symbol val="none"/>
          </c:marker>
          <c:cat>
            <c:numRef>
              <c:f>'Ein-Preis'!$B$4:$K$4</c:f>
              <c:numCache>
                <c:formatCode>0%</c:formatCode>
                <c:ptCount val="10"/>
                <c:pt idx="0">
                  <c:v>0.2</c:v>
                </c:pt>
                <c:pt idx="1">
                  <c:v>0.3</c:v>
                </c:pt>
                <c:pt idx="2">
                  <c:v>0.4</c:v>
                </c:pt>
                <c:pt idx="3">
                  <c:v>0.5</c:v>
                </c:pt>
                <c:pt idx="4">
                  <c:v>0.6</c:v>
                </c:pt>
                <c:pt idx="5">
                  <c:v>0.7</c:v>
                </c:pt>
                <c:pt idx="6">
                  <c:v>0.8</c:v>
                </c:pt>
                <c:pt idx="7">
                  <c:v>0.9</c:v>
                </c:pt>
                <c:pt idx="8">
                  <c:v>1</c:v>
                </c:pt>
                <c:pt idx="9">
                  <c:v>1.1000000000000001</c:v>
                </c:pt>
              </c:numCache>
            </c:numRef>
          </c:cat>
          <c:val>
            <c:numRef>
              <c:f>'Ein-Preis'!$B$9:$K$9</c:f>
              <c:numCache>
                <c:formatCode>#,##0\ "€"</c:formatCode>
                <c:ptCount val="10"/>
                <c:pt idx="0">
                  <c:v>-404791.8</c:v>
                </c:pt>
                <c:pt idx="1">
                  <c:v>-397187.69999999995</c:v>
                </c:pt>
                <c:pt idx="2">
                  <c:v>-389583.60000000015</c:v>
                </c:pt>
                <c:pt idx="3">
                  <c:v>-381979.50000000017</c:v>
                </c:pt>
                <c:pt idx="4">
                  <c:v>-374375.40000000008</c:v>
                </c:pt>
                <c:pt idx="5">
                  <c:v>-366771.3000000001</c:v>
                </c:pt>
                <c:pt idx="6">
                  <c:v>-359167.20000000007</c:v>
                </c:pt>
                <c:pt idx="7">
                  <c:v>-351563.10000000015</c:v>
                </c:pt>
                <c:pt idx="8">
                  <c:v>-343959.00000000012</c:v>
                </c:pt>
                <c:pt idx="9">
                  <c:v>-336354.90000000026</c:v>
                </c:pt>
              </c:numCache>
            </c:numRef>
          </c:val>
        </c:ser>
        <c:dLbls/>
        <c:marker val="1"/>
        <c:axId val="85503360"/>
        <c:axId val="85521536"/>
      </c:lineChart>
      <c:catAx>
        <c:axId val="85503360"/>
        <c:scaling>
          <c:orientation val="minMax"/>
        </c:scaling>
        <c:axPos val="b"/>
        <c:numFmt formatCode="0%" sourceLinked="1"/>
        <c:tickLblPos val="nextTo"/>
        <c:crossAx val="85521536"/>
        <c:crosses val="autoZero"/>
        <c:auto val="1"/>
        <c:lblAlgn val="ctr"/>
        <c:lblOffset val="100"/>
      </c:catAx>
      <c:valAx>
        <c:axId val="85521536"/>
        <c:scaling>
          <c:orientation val="minMax"/>
        </c:scaling>
        <c:axPos val="l"/>
        <c:majorGridlines/>
        <c:numFmt formatCode="#,##0\ &quot;€&quot;" sourceLinked="1"/>
        <c:tickLblPos val="nextTo"/>
        <c:crossAx val="85503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lineChart>
        <c:grouping val="standard"/>
        <c:ser>
          <c:idx val="0"/>
          <c:order val="0"/>
          <c:tx>
            <c:strRef>
              <c:f>'Ein-Preis'!$A$7</c:f>
              <c:strCache>
                <c:ptCount val="1"/>
                <c:pt idx="0">
                  <c:v>Betriebsergebnis</c:v>
                </c:pt>
              </c:strCache>
            </c:strRef>
          </c:tx>
          <c:marker>
            <c:symbol val="none"/>
          </c:marker>
          <c:cat>
            <c:numRef>
              <c:f>'Ein-Preis'!$B$4:$K$4</c:f>
              <c:numCache>
                <c:formatCode>0%</c:formatCode>
                <c:ptCount val="10"/>
                <c:pt idx="0">
                  <c:v>0.2</c:v>
                </c:pt>
                <c:pt idx="1">
                  <c:v>0.3</c:v>
                </c:pt>
                <c:pt idx="2">
                  <c:v>0.4</c:v>
                </c:pt>
                <c:pt idx="3">
                  <c:v>0.5</c:v>
                </c:pt>
                <c:pt idx="4">
                  <c:v>0.6</c:v>
                </c:pt>
                <c:pt idx="5">
                  <c:v>0.7</c:v>
                </c:pt>
                <c:pt idx="6">
                  <c:v>0.8</c:v>
                </c:pt>
                <c:pt idx="7">
                  <c:v>0.9</c:v>
                </c:pt>
                <c:pt idx="8">
                  <c:v>1</c:v>
                </c:pt>
                <c:pt idx="9">
                  <c:v>1.1000000000000001</c:v>
                </c:pt>
              </c:numCache>
            </c:numRef>
          </c:cat>
          <c:val>
            <c:numRef>
              <c:f>'Ein-Preis'!$B$7:$K$7</c:f>
              <c:numCache>
                <c:formatCode>#,##0\ "€"</c:formatCode>
                <c:ptCount val="10"/>
                <c:pt idx="0">
                  <c:v>-404791.8</c:v>
                </c:pt>
                <c:pt idx="1">
                  <c:v>-397187.69999999995</c:v>
                </c:pt>
                <c:pt idx="2">
                  <c:v>-389583.60000000015</c:v>
                </c:pt>
                <c:pt idx="3">
                  <c:v>-381979.50000000017</c:v>
                </c:pt>
                <c:pt idx="4">
                  <c:v>-374375.40000000008</c:v>
                </c:pt>
                <c:pt idx="5">
                  <c:v>-366771.3000000001</c:v>
                </c:pt>
                <c:pt idx="6">
                  <c:v>-359167.20000000007</c:v>
                </c:pt>
                <c:pt idx="7">
                  <c:v>-351563.10000000015</c:v>
                </c:pt>
                <c:pt idx="8">
                  <c:v>-343959.00000000012</c:v>
                </c:pt>
                <c:pt idx="9">
                  <c:v>-336354.90000000026</c:v>
                </c:pt>
              </c:numCache>
            </c:numRef>
          </c:val>
        </c:ser>
        <c:ser>
          <c:idx val="1"/>
          <c:order val="1"/>
          <c:tx>
            <c:strRef>
              <c:f>'Ein-Preis'!$A$8</c:f>
              <c:strCache>
                <c:ptCount val="1"/>
                <c:pt idx="0">
                  <c:v>Ergebnis Molkerei</c:v>
                </c:pt>
              </c:strCache>
            </c:strRef>
          </c:tx>
          <c:marker>
            <c:symbol val="none"/>
          </c:marker>
          <c:cat>
            <c:numRef>
              <c:f>'Ein-Preis'!$B$4:$K$4</c:f>
              <c:numCache>
                <c:formatCode>0%</c:formatCode>
                <c:ptCount val="10"/>
                <c:pt idx="0">
                  <c:v>0.2</c:v>
                </c:pt>
                <c:pt idx="1">
                  <c:v>0.3</c:v>
                </c:pt>
                <c:pt idx="2">
                  <c:v>0.4</c:v>
                </c:pt>
                <c:pt idx="3">
                  <c:v>0.5</c:v>
                </c:pt>
                <c:pt idx="4">
                  <c:v>0.6</c:v>
                </c:pt>
                <c:pt idx="5">
                  <c:v>0.7</c:v>
                </c:pt>
                <c:pt idx="6">
                  <c:v>0.8</c:v>
                </c:pt>
                <c:pt idx="7">
                  <c:v>0.9</c:v>
                </c:pt>
                <c:pt idx="8">
                  <c:v>1</c:v>
                </c:pt>
                <c:pt idx="9">
                  <c:v>1.1000000000000001</c:v>
                </c:pt>
              </c:numCache>
            </c:numRef>
          </c:cat>
          <c:val>
            <c:numRef>
              <c:f>'Ein-Preis'!$B$8:$K$8</c:f>
              <c:numCache>
                <c:formatCode>#,##0\ "€"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'Ein-Preis'!$A$9</c:f>
              <c:strCache>
                <c:ptCount val="1"/>
                <c:pt idx="0">
                  <c:v>Saldo Betrieb + Molkerei</c:v>
                </c:pt>
              </c:strCache>
            </c:strRef>
          </c:tx>
          <c:spPr>
            <a:ln>
              <a:prstDash val="sysDot"/>
            </a:ln>
          </c:spPr>
          <c:marker>
            <c:symbol val="none"/>
          </c:marker>
          <c:cat>
            <c:numRef>
              <c:f>'Ein-Preis'!$B$4:$K$4</c:f>
              <c:numCache>
                <c:formatCode>0%</c:formatCode>
                <c:ptCount val="10"/>
                <c:pt idx="0">
                  <c:v>0.2</c:v>
                </c:pt>
                <c:pt idx="1">
                  <c:v>0.3</c:v>
                </c:pt>
                <c:pt idx="2">
                  <c:v>0.4</c:v>
                </c:pt>
                <c:pt idx="3">
                  <c:v>0.5</c:v>
                </c:pt>
                <c:pt idx="4">
                  <c:v>0.6</c:v>
                </c:pt>
                <c:pt idx="5">
                  <c:v>0.7</c:v>
                </c:pt>
                <c:pt idx="6">
                  <c:v>0.8</c:v>
                </c:pt>
                <c:pt idx="7">
                  <c:v>0.9</c:v>
                </c:pt>
                <c:pt idx="8">
                  <c:v>1</c:v>
                </c:pt>
                <c:pt idx="9">
                  <c:v>1.1000000000000001</c:v>
                </c:pt>
              </c:numCache>
            </c:numRef>
          </c:cat>
          <c:val>
            <c:numRef>
              <c:f>'Ein-Preis'!$B$9:$K$9</c:f>
              <c:numCache>
                <c:formatCode>#,##0\ "€"</c:formatCode>
                <c:ptCount val="10"/>
                <c:pt idx="0">
                  <c:v>-404791.8</c:v>
                </c:pt>
                <c:pt idx="1">
                  <c:v>-397187.69999999995</c:v>
                </c:pt>
                <c:pt idx="2">
                  <c:v>-389583.60000000015</c:v>
                </c:pt>
                <c:pt idx="3">
                  <c:v>-381979.50000000017</c:v>
                </c:pt>
                <c:pt idx="4">
                  <c:v>-374375.40000000008</c:v>
                </c:pt>
                <c:pt idx="5">
                  <c:v>-366771.3000000001</c:v>
                </c:pt>
                <c:pt idx="6">
                  <c:v>-359167.20000000007</c:v>
                </c:pt>
                <c:pt idx="7">
                  <c:v>-351563.10000000015</c:v>
                </c:pt>
                <c:pt idx="8">
                  <c:v>-343959.00000000012</c:v>
                </c:pt>
                <c:pt idx="9">
                  <c:v>-336354.90000000026</c:v>
                </c:pt>
              </c:numCache>
            </c:numRef>
          </c:val>
        </c:ser>
        <c:dLbls/>
        <c:marker val="1"/>
        <c:axId val="85629952"/>
        <c:axId val="85648128"/>
      </c:lineChart>
      <c:catAx>
        <c:axId val="85629952"/>
        <c:scaling>
          <c:orientation val="minMax"/>
        </c:scaling>
        <c:axPos val="b"/>
        <c:numFmt formatCode="0%" sourceLinked="1"/>
        <c:tickLblPos val="nextTo"/>
        <c:crossAx val="85648128"/>
        <c:crosses val="autoZero"/>
        <c:auto val="1"/>
        <c:lblAlgn val="ctr"/>
        <c:lblOffset val="100"/>
      </c:catAx>
      <c:valAx>
        <c:axId val="85648128"/>
        <c:scaling>
          <c:orientation val="minMax"/>
        </c:scaling>
        <c:axPos val="l"/>
        <c:majorGridlines/>
        <c:numFmt formatCode="#,##0\ &quot;€&quot;" sourceLinked="1"/>
        <c:tickLblPos val="nextTo"/>
        <c:crossAx val="85629952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lineChart>
        <c:grouping val="standard"/>
        <c:ser>
          <c:idx val="0"/>
          <c:order val="0"/>
          <c:tx>
            <c:strRef>
              <c:f>AB!$A$8</c:f>
              <c:strCache>
                <c:ptCount val="1"/>
                <c:pt idx="0">
                  <c:v>Betriebsergebnis</c:v>
                </c:pt>
              </c:strCache>
            </c:strRef>
          </c:tx>
          <c:marker>
            <c:symbol val="none"/>
          </c:marker>
          <c:cat>
            <c:numRef>
              <c:f>AB!$B$5:$K$5</c:f>
              <c:numCache>
                <c:formatCode>0%</c:formatCode>
                <c:ptCount val="10"/>
                <c:pt idx="0">
                  <c:v>0.2</c:v>
                </c:pt>
                <c:pt idx="1">
                  <c:v>0.3</c:v>
                </c:pt>
                <c:pt idx="2">
                  <c:v>0.4</c:v>
                </c:pt>
                <c:pt idx="3">
                  <c:v>0.5</c:v>
                </c:pt>
                <c:pt idx="4">
                  <c:v>0.6</c:v>
                </c:pt>
                <c:pt idx="5">
                  <c:v>0.7</c:v>
                </c:pt>
                <c:pt idx="6">
                  <c:v>0.8</c:v>
                </c:pt>
                <c:pt idx="7">
                  <c:v>0.9</c:v>
                </c:pt>
                <c:pt idx="8">
                  <c:v>1</c:v>
                </c:pt>
                <c:pt idx="9">
                  <c:v>1.1000000000000001</c:v>
                </c:pt>
              </c:numCache>
            </c:numRef>
          </c:cat>
          <c:val>
            <c:numRef>
              <c:f>AB!$B$8:$K$8</c:f>
              <c:numCache>
                <c:formatCode>#,##0\ "€"</c:formatCode>
                <c:ptCount val="10"/>
                <c:pt idx="0">
                  <c:v>-294000</c:v>
                </c:pt>
                <c:pt idx="1">
                  <c:v>-230999.99999999991</c:v>
                </c:pt>
                <c:pt idx="2">
                  <c:v>-168000.00000000012</c:v>
                </c:pt>
                <c:pt idx="3">
                  <c:v>-105000.00000000015</c:v>
                </c:pt>
                <c:pt idx="4">
                  <c:v>-42000.000000000058</c:v>
                </c:pt>
                <c:pt idx="5">
                  <c:v>20999.999999999924</c:v>
                </c:pt>
                <c:pt idx="6">
                  <c:v>-149100.00000000041</c:v>
                </c:pt>
                <c:pt idx="7">
                  <c:v>-319199.99999999994</c:v>
                </c:pt>
                <c:pt idx="8">
                  <c:v>-489299.99999999994</c:v>
                </c:pt>
                <c:pt idx="9">
                  <c:v>-659400.00000000047</c:v>
                </c:pt>
              </c:numCache>
            </c:numRef>
          </c:val>
        </c:ser>
        <c:ser>
          <c:idx val="1"/>
          <c:order val="1"/>
          <c:tx>
            <c:strRef>
              <c:f>AB!$A$9</c:f>
              <c:strCache>
                <c:ptCount val="1"/>
                <c:pt idx="0">
                  <c:v>Ergebnis Molkerei</c:v>
                </c:pt>
              </c:strCache>
            </c:strRef>
          </c:tx>
          <c:marker>
            <c:symbol val="none"/>
          </c:marker>
          <c:cat>
            <c:numRef>
              <c:f>AB!$B$5:$K$5</c:f>
              <c:numCache>
                <c:formatCode>0%</c:formatCode>
                <c:ptCount val="10"/>
                <c:pt idx="0">
                  <c:v>0.2</c:v>
                </c:pt>
                <c:pt idx="1">
                  <c:v>0.3</c:v>
                </c:pt>
                <c:pt idx="2">
                  <c:v>0.4</c:v>
                </c:pt>
                <c:pt idx="3">
                  <c:v>0.5</c:v>
                </c:pt>
                <c:pt idx="4">
                  <c:v>0.6</c:v>
                </c:pt>
                <c:pt idx="5">
                  <c:v>0.7</c:v>
                </c:pt>
                <c:pt idx="6">
                  <c:v>0.8</c:v>
                </c:pt>
                <c:pt idx="7">
                  <c:v>0.9</c:v>
                </c:pt>
                <c:pt idx="8">
                  <c:v>1</c:v>
                </c:pt>
                <c:pt idx="9">
                  <c:v>1.1000000000000001</c:v>
                </c:pt>
              </c:numCache>
            </c:numRef>
          </c:cat>
          <c:val>
            <c:numRef>
              <c:f>AB!$B$9:$K$9</c:f>
              <c:numCache>
                <c:formatCode>#,##0\ "€"</c:formatCode>
                <c:ptCount val="10"/>
                <c:pt idx="0">
                  <c:v>-110791.80000000002</c:v>
                </c:pt>
                <c:pt idx="1">
                  <c:v>-166187.70000000001</c:v>
                </c:pt>
                <c:pt idx="2">
                  <c:v>-221583.60000000003</c:v>
                </c:pt>
                <c:pt idx="3">
                  <c:v>-276979.5</c:v>
                </c:pt>
                <c:pt idx="4">
                  <c:v>-332375.40000000002</c:v>
                </c:pt>
                <c:pt idx="5">
                  <c:v>-387771.30000000005</c:v>
                </c:pt>
                <c:pt idx="6">
                  <c:v>-210067.19999999972</c:v>
                </c:pt>
                <c:pt idx="7">
                  <c:v>-32363.100000000191</c:v>
                </c:pt>
                <c:pt idx="8">
                  <c:v>145340.99999999988</c:v>
                </c:pt>
                <c:pt idx="9">
                  <c:v>323045.10000000021</c:v>
                </c:pt>
              </c:numCache>
            </c:numRef>
          </c:val>
        </c:ser>
        <c:ser>
          <c:idx val="2"/>
          <c:order val="2"/>
          <c:tx>
            <c:strRef>
              <c:f>AB!$A$10</c:f>
              <c:strCache>
                <c:ptCount val="1"/>
                <c:pt idx="0">
                  <c:v>Saldo Betrieb + Molkerei</c:v>
                </c:pt>
              </c:strCache>
            </c:strRef>
          </c:tx>
          <c:spPr>
            <a:ln>
              <a:prstDash val="sysDot"/>
            </a:ln>
          </c:spPr>
          <c:marker>
            <c:symbol val="none"/>
          </c:marker>
          <c:cat>
            <c:numRef>
              <c:f>AB!$B$5:$K$5</c:f>
              <c:numCache>
                <c:formatCode>0%</c:formatCode>
                <c:ptCount val="10"/>
                <c:pt idx="0">
                  <c:v>0.2</c:v>
                </c:pt>
                <c:pt idx="1">
                  <c:v>0.3</c:v>
                </c:pt>
                <c:pt idx="2">
                  <c:v>0.4</c:v>
                </c:pt>
                <c:pt idx="3">
                  <c:v>0.5</c:v>
                </c:pt>
                <c:pt idx="4">
                  <c:v>0.6</c:v>
                </c:pt>
                <c:pt idx="5">
                  <c:v>0.7</c:v>
                </c:pt>
                <c:pt idx="6">
                  <c:v>0.8</c:v>
                </c:pt>
                <c:pt idx="7">
                  <c:v>0.9</c:v>
                </c:pt>
                <c:pt idx="8">
                  <c:v>1</c:v>
                </c:pt>
                <c:pt idx="9">
                  <c:v>1.1000000000000001</c:v>
                </c:pt>
              </c:numCache>
            </c:numRef>
          </c:cat>
          <c:val>
            <c:numRef>
              <c:f>AB!$B$10:$K$10</c:f>
              <c:numCache>
                <c:formatCode>#,##0\ "€"</c:formatCode>
                <c:ptCount val="10"/>
                <c:pt idx="0">
                  <c:v>-404791.80000000005</c:v>
                </c:pt>
                <c:pt idx="1">
                  <c:v>-397187.69999999995</c:v>
                </c:pt>
                <c:pt idx="2">
                  <c:v>-389583.60000000015</c:v>
                </c:pt>
                <c:pt idx="3">
                  <c:v>-381979.50000000012</c:v>
                </c:pt>
                <c:pt idx="4">
                  <c:v>-374375.40000000008</c:v>
                </c:pt>
                <c:pt idx="5">
                  <c:v>-366771.3000000001</c:v>
                </c:pt>
                <c:pt idx="6">
                  <c:v>-359167.20000000013</c:v>
                </c:pt>
                <c:pt idx="7">
                  <c:v>-351563.10000000015</c:v>
                </c:pt>
                <c:pt idx="8">
                  <c:v>-343959.00000000006</c:v>
                </c:pt>
                <c:pt idx="9">
                  <c:v>-336354.90000000026</c:v>
                </c:pt>
              </c:numCache>
            </c:numRef>
          </c:val>
        </c:ser>
        <c:dLbls/>
        <c:marker val="1"/>
        <c:axId val="86031360"/>
        <c:axId val="86045440"/>
      </c:lineChart>
      <c:catAx>
        <c:axId val="86031360"/>
        <c:scaling>
          <c:orientation val="minMax"/>
        </c:scaling>
        <c:axPos val="b"/>
        <c:numFmt formatCode="0%" sourceLinked="1"/>
        <c:tickLblPos val="nextTo"/>
        <c:crossAx val="86045440"/>
        <c:crosses val="autoZero"/>
        <c:auto val="1"/>
        <c:lblAlgn val="ctr"/>
        <c:lblOffset val="100"/>
      </c:catAx>
      <c:valAx>
        <c:axId val="86045440"/>
        <c:scaling>
          <c:orientation val="minMax"/>
        </c:scaling>
        <c:axPos val="l"/>
        <c:majorGridlines/>
        <c:numFmt formatCode="#,##0\ &quot;€&quot;" sourceLinked="1"/>
        <c:tickLblPos val="nextTo"/>
        <c:crossAx val="86031360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lineChart>
        <c:grouping val="standard"/>
        <c:ser>
          <c:idx val="0"/>
          <c:order val="0"/>
          <c:tx>
            <c:strRef>
              <c:f>ABC!$A$8</c:f>
              <c:strCache>
                <c:ptCount val="1"/>
                <c:pt idx="0">
                  <c:v>Betriebsergebnis</c:v>
                </c:pt>
              </c:strCache>
            </c:strRef>
          </c:tx>
          <c:marker>
            <c:symbol val="none"/>
          </c:marker>
          <c:cat>
            <c:numRef>
              <c:f>ABC!$B$5:$K$5</c:f>
              <c:numCache>
                <c:formatCode>0%</c:formatCode>
                <c:ptCount val="10"/>
                <c:pt idx="0">
                  <c:v>0.2</c:v>
                </c:pt>
                <c:pt idx="1">
                  <c:v>0.3</c:v>
                </c:pt>
                <c:pt idx="2">
                  <c:v>0.4</c:v>
                </c:pt>
                <c:pt idx="3">
                  <c:v>0.5</c:v>
                </c:pt>
                <c:pt idx="4">
                  <c:v>0.6</c:v>
                </c:pt>
                <c:pt idx="5">
                  <c:v>0.7</c:v>
                </c:pt>
                <c:pt idx="6">
                  <c:v>0.8</c:v>
                </c:pt>
                <c:pt idx="7">
                  <c:v>0.9</c:v>
                </c:pt>
                <c:pt idx="8">
                  <c:v>1</c:v>
                </c:pt>
                <c:pt idx="9">
                  <c:v>1.1000000000000001</c:v>
                </c:pt>
              </c:numCache>
            </c:numRef>
          </c:cat>
          <c:val>
            <c:numRef>
              <c:f>ABC!$B$8:$K$8</c:f>
              <c:numCache>
                <c:formatCode>#,##0\ "€"</c:formatCode>
                <c:ptCount val="10"/>
                <c:pt idx="0">
                  <c:v>-294000</c:v>
                </c:pt>
                <c:pt idx="1">
                  <c:v>-230999.99999999991</c:v>
                </c:pt>
                <c:pt idx="2">
                  <c:v>-168000.00000000012</c:v>
                </c:pt>
                <c:pt idx="3">
                  <c:v>-105000.00000000015</c:v>
                </c:pt>
                <c:pt idx="4">
                  <c:v>-42000.000000000058</c:v>
                </c:pt>
                <c:pt idx="5">
                  <c:v>20999.999999999924</c:v>
                </c:pt>
                <c:pt idx="6">
                  <c:v>-149100.00000000041</c:v>
                </c:pt>
                <c:pt idx="7">
                  <c:v>-319199.99999999994</c:v>
                </c:pt>
                <c:pt idx="8">
                  <c:v>-489299.99999999994</c:v>
                </c:pt>
                <c:pt idx="9">
                  <c:v>-659400.00000000047</c:v>
                </c:pt>
              </c:numCache>
            </c:numRef>
          </c:val>
        </c:ser>
        <c:ser>
          <c:idx val="1"/>
          <c:order val="1"/>
          <c:tx>
            <c:strRef>
              <c:f>ABC!$A$9</c:f>
              <c:strCache>
                <c:ptCount val="1"/>
                <c:pt idx="0">
                  <c:v>Ergebnis Molkerei</c:v>
                </c:pt>
              </c:strCache>
            </c:strRef>
          </c:tx>
          <c:marker>
            <c:symbol val="none"/>
          </c:marker>
          <c:cat>
            <c:numRef>
              <c:f>ABC!$B$5:$K$5</c:f>
              <c:numCache>
                <c:formatCode>0%</c:formatCode>
                <c:ptCount val="10"/>
                <c:pt idx="0">
                  <c:v>0.2</c:v>
                </c:pt>
                <c:pt idx="1">
                  <c:v>0.3</c:v>
                </c:pt>
                <c:pt idx="2">
                  <c:v>0.4</c:v>
                </c:pt>
                <c:pt idx="3">
                  <c:v>0.5</c:v>
                </c:pt>
                <c:pt idx="4">
                  <c:v>0.6</c:v>
                </c:pt>
                <c:pt idx="5">
                  <c:v>0.7</c:v>
                </c:pt>
                <c:pt idx="6">
                  <c:v>0.8</c:v>
                </c:pt>
                <c:pt idx="7">
                  <c:v>0.9</c:v>
                </c:pt>
                <c:pt idx="8">
                  <c:v>1</c:v>
                </c:pt>
                <c:pt idx="9">
                  <c:v>1.1000000000000001</c:v>
                </c:pt>
              </c:numCache>
            </c:numRef>
          </c:cat>
          <c:val>
            <c:numRef>
              <c:f>ABC!$B$9:$K$9</c:f>
              <c:numCache>
                <c:formatCode>#,##0\ "€"</c:formatCode>
                <c:ptCount val="10"/>
                <c:pt idx="0">
                  <c:v>-110791.80000000002</c:v>
                </c:pt>
                <c:pt idx="1">
                  <c:v>-166187.70000000001</c:v>
                </c:pt>
                <c:pt idx="2">
                  <c:v>-221583.60000000003</c:v>
                </c:pt>
                <c:pt idx="3">
                  <c:v>-276979.5</c:v>
                </c:pt>
                <c:pt idx="4">
                  <c:v>-332375.40000000002</c:v>
                </c:pt>
                <c:pt idx="5">
                  <c:v>-387771.30000000005</c:v>
                </c:pt>
                <c:pt idx="6">
                  <c:v>-210067.19999999972</c:v>
                </c:pt>
                <c:pt idx="7">
                  <c:v>-32363.100000000191</c:v>
                </c:pt>
                <c:pt idx="8">
                  <c:v>145340.99999999988</c:v>
                </c:pt>
                <c:pt idx="9">
                  <c:v>323045.10000000021</c:v>
                </c:pt>
              </c:numCache>
            </c:numRef>
          </c:val>
        </c:ser>
        <c:ser>
          <c:idx val="2"/>
          <c:order val="2"/>
          <c:tx>
            <c:strRef>
              <c:f>ABC!$A$10</c:f>
              <c:strCache>
                <c:ptCount val="1"/>
                <c:pt idx="0">
                  <c:v>Saldo Betrieb + Molkerei</c:v>
                </c:pt>
              </c:strCache>
            </c:strRef>
          </c:tx>
          <c:spPr>
            <a:ln>
              <a:prstDash val="sysDot"/>
            </a:ln>
          </c:spPr>
          <c:marker>
            <c:symbol val="none"/>
          </c:marker>
          <c:cat>
            <c:numRef>
              <c:f>ABC!$B$5:$K$5</c:f>
              <c:numCache>
                <c:formatCode>0%</c:formatCode>
                <c:ptCount val="10"/>
                <c:pt idx="0">
                  <c:v>0.2</c:v>
                </c:pt>
                <c:pt idx="1">
                  <c:v>0.3</c:v>
                </c:pt>
                <c:pt idx="2">
                  <c:v>0.4</c:v>
                </c:pt>
                <c:pt idx="3">
                  <c:v>0.5</c:v>
                </c:pt>
                <c:pt idx="4">
                  <c:v>0.6</c:v>
                </c:pt>
                <c:pt idx="5">
                  <c:v>0.7</c:v>
                </c:pt>
                <c:pt idx="6">
                  <c:v>0.8</c:v>
                </c:pt>
                <c:pt idx="7">
                  <c:v>0.9</c:v>
                </c:pt>
                <c:pt idx="8">
                  <c:v>1</c:v>
                </c:pt>
                <c:pt idx="9">
                  <c:v>1.1000000000000001</c:v>
                </c:pt>
              </c:numCache>
            </c:numRef>
          </c:cat>
          <c:val>
            <c:numRef>
              <c:f>ABC!$B$10:$K$10</c:f>
              <c:numCache>
                <c:formatCode>#,##0\ "€"</c:formatCode>
                <c:ptCount val="10"/>
                <c:pt idx="0">
                  <c:v>-404791.80000000005</c:v>
                </c:pt>
                <c:pt idx="1">
                  <c:v>-397187.69999999995</c:v>
                </c:pt>
                <c:pt idx="2">
                  <c:v>-389583.60000000015</c:v>
                </c:pt>
                <c:pt idx="3">
                  <c:v>-381979.50000000012</c:v>
                </c:pt>
                <c:pt idx="4">
                  <c:v>-374375.40000000008</c:v>
                </c:pt>
                <c:pt idx="5">
                  <c:v>-366771.3000000001</c:v>
                </c:pt>
                <c:pt idx="6">
                  <c:v>-359167.20000000013</c:v>
                </c:pt>
                <c:pt idx="7">
                  <c:v>-351563.10000000015</c:v>
                </c:pt>
                <c:pt idx="8">
                  <c:v>-343959.00000000006</c:v>
                </c:pt>
                <c:pt idx="9">
                  <c:v>-336354.90000000026</c:v>
                </c:pt>
              </c:numCache>
            </c:numRef>
          </c:val>
        </c:ser>
        <c:dLbls/>
        <c:marker val="1"/>
        <c:axId val="86198912"/>
        <c:axId val="86221184"/>
      </c:lineChart>
      <c:catAx>
        <c:axId val="86198912"/>
        <c:scaling>
          <c:orientation val="minMax"/>
        </c:scaling>
        <c:axPos val="b"/>
        <c:numFmt formatCode="0%" sourceLinked="1"/>
        <c:tickLblPos val="nextTo"/>
        <c:crossAx val="86221184"/>
        <c:crosses val="autoZero"/>
        <c:auto val="1"/>
        <c:lblAlgn val="ctr"/>
        <c:lblOffset val="100"/>
      </c:catAx>
      <c:valAx>
        <c:axId val="86221184"/>
        <c:scaling>
          <c:orientation val="minMax"/>
        </c:scaling>
        <c:axPos val="l"/>
        <c:majorGridlines/>
        <c:numFmt formatCode="#,##0\ &quot;€&quot;" sourceLinked="1"/>
        <c:tickLblPos val="nextTo"/>
        <c:crossAx val="86198912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lineChart>
        <c:grouping val="standard"/>
        <c:ser>
          <c:idx val="0"/>
          <c:order val="0"/>
          <c:tx>
            <c:strRef>
              <c:f>Projektion!$A$9</c:f>
              <c:strCache>
                <c:ptCount val="1"/>
                <c:pt idx="0">
                  <c:v>Betriebsergebnis</c:v>
                </c:pt>
              </c:strCache>
            </c:strRef>
          </c:tx>
          <c:marker>
            <c:symbol val="none"/>
          </c:marker>
          <c:cat>
            <c:strRef>
              <c:f>Projektion!$A$6:$N$6</c:f>
              <c:strCache>
                <c:ptCount val="14"/>
                <c:pt idx="0">
                  <c:v>Auslastung der Stallkapazität</c:v>
                </c:pt>
                <c:pt idx="1">
                  <c:v>4%</c:v>
                </c:pt>
                <c:pt idx="2">
                  <c:v>6%</c:v>
                </c:pt>
                <c:pt idx="3">
                  <c:v>10%</c:v>
                </c:pt>
                <c:pt idx="4">
                  <c:v>13%</c:v>
                </c:pt>
                <c:pt idx="5">
                  <c:v>19%</c:v>
                </c:pt>
                <c:pt idx="6">
                  <c:v>28%</c:v>
                </c:pt>
                <c:pt idx="7">
                  <c:v>35%</c:v>
                </c:pt>
                <c:pt idx="8">
                  <c:v>47%</c:v>
                </c:pt>
                <c:pt idx="9">
                  <c:v>53%</c:v>
                </c:pt>
                <c:pt idx="10">
                  <c:v>62%</c:v>
                </c:pt>
                <c:pt idx="11">
                  <c:v>86%</c:v>
                </c:pt>
                <c:pt idx="12">
                  <c:v>89%</c:v>
                </c:pt>
                <c:pt idx="13">
                  <c:v>100%</c:v>
                </c:pt>
              </c:strCache>
            </c:strRef>
          </c:cat>
          <c:val>
            <c:numRef>
              <c:f>Projektion!$B$9:$N$9</c:f>
              <c:numCache>
                <c:formatCode>#,##0\ "€"</c:formatCode>
                <c:ptCount val="13"/>
                <c:pt idx="0">
                  <c:v>-397320</c:v>
                </c:pt>
                <c:pt idx="1">
                  <c:v>-384216</c:v>
                </c:pt>
                <c:pt idx="2">
                  <c:v>-367457.99999999994</c:v>
                </c:pt>
                <c:pt idx="3">
                  <c:v>-357377.99999999994</c:v>
                </c:pt>
                <c:pt idx="4">
                  <c:v>-340682.99999999988</c:v>
                </c:pt>
                <c:pt idx="5">
                  <c:v>-323673.00000000012</c:v>
                </c:pt>
                <c:pt idx="6">
                  <c:v>-319136.99999999994</c:v>
                </c:pt>
                <c:pt idx="7">
                  <c:v>-311325.00000000006</c:v>
                </c:pt>
                <c:pt idx="8">
                  <c:v>-311325.00000000006</c:v>
                </c:pt>
                <c:pt idx="9">
                  <c:v>-311325.00000000006</c:v>
                </c:pt>
                <c:pt idx="10">
                  <c:v>-326193.00000000006</c:v>
                </c:pt>
                <c:pt idx="11">
                  <c:v>-329847.00000000023</c:v>
                </c:pt>
                <c:pt idx="12">
                  <c:v>-343959.00000000012</c:v>
                </c:pt>
              </c:numCache>
            </c:numRef>
          </c:val>
        </c:ser>
        <c:ser>
          <c:idx val="1"/>
          <c:order val="1"/>
          <c:tx>
            <c:strRef>
              <c:f>Projektion!$A$10</c:f>
              <c:strCache>
                <c:ptCount val="1"/>
                <c:pt idx="0">
                  <c:v>Ergebnis Molkerei</c:v>
                </c:pt>
              </c:strCache>
            </c:strRef>
          </c:tx>
          <c:marker>
            <c:symbol val="none"/>
          </c:marker>
          <c:cat>
            <c:strRef>
              <c:f>Projektion!$A$6:$N$6</c:f>
              <c:strCache>
                <c:ptCount val="14"/>
                <c:pt idx="0">
                  <c:v>Auslastung der Stallkapazität</c:v>
                </c:pt>
                <c:pt idx="1">
                  <c:v>4%</c:v>
                </c:pt>
                <c:pt idx="2">
                  <c:v>6%</c:v>
                </c:pt>
                <c:pt idx="3">
                  <c:v>10%</c:v>
                </c:pt>
                <c:pt idx="4">
                  <c:v>13%</c:v>
                </c:pt>
                <c:pt idx="5">
                  <c:v>19%</c:v>
                </c:pt>
                <c:pt idx="6">
                  <c:v>28%</c:v>
                </c:pt>
                <c:pt idx="7">
                  <c:v>35%</c:v>
                </c:pt>
                <c:pt idx="8">
                  <c:v>47%</c:v>
                </c:pt>
                <c:pt idx="9">
                  <c:v>53%</c:v>
                </c:pt>
                <c:pt idx="10">
                  <c:v>62%</c:v>
                </c:pt>
                <c:pt idx="11">
                  <c:v>86%</c:v>
                </c:pt>
                <c:pt idx="12">
                  <c:v>89%</c:v>
                </c:pt>
                <c:pt idx="13">
                  <c:v>100%</c:v>
                </c:pt>
              </c:strCache>
            </c:strRef>
          </c:cat>
          <c:val>
            <c:numRef>
              <c:f>Projektion!$B$10:$N$10</c:f>
              <c:numCache>
                <c:formatCode>#,##0\ "€"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Projektion!$A$11</c:f>
              <c:strCache>
                <c:ptCount val="1"/>
                <c:pt idx="0">
                  <c:v>Saldo Betrieb + Molkerei</c:v>
                </c:pt>
              </c:strCache>
            </c:strRef>
          </c:tx>
          <c:marker>
            <c:symbol val="none"/>
          </c:marker>
          <c:cat>
            <c:strRef>
              <c:f>Projektion!$A$6:$N$6</c:f>
              <c:strCache>
                <c:ptCount val="14"/>
                <c:pt idx="0">
                  <c:v>Auslastung der Stallkapazität</c:v>
                </c:pt>
                <c:pt idx="1">
                  <c:v>4%</c:v>
                </c:pt>
                <c:pt idx="2">
                  <c:v>6%</c:v>
                </c:pt>
                <c:pt idx="3">
                  <c:v>10%</c:v>
                </c:pt>
                <c:pt idx="4">
                  <c:v>13%</c:v>
                </c:pt>
                <c:pt idx="5">
                  <c:v>19%</c:v>
                </c:pt>
                <c:pt idx="6">
                  <c:v>28%</c:v>
                </c:pt>
                <c:pt idx="7">
                  <c:v>35%</c:v>
                </c:pt>
                <c:pt idx="8">
                  <c:v>47%</c:v>
                </c:pt>
                <c:pt idx="9">
                  <c:v>53%</c:v>
                </c:pt>
                <c:pt idx="10">
                  <c:v>62%</c:v>
                </c:pt>
                <c:pt idx="11">
                  <c:v>86%</c:v>
                </c:pt>
                <c:pt idx="12">
                  <c:v>89%</c:v>
                </c:pt>
                <c:pt idx="13">
                  <c:v>100%</c:v>
                </c:pt>
              </c:strCache>
            </c:strRef>
          </c:cat>
          <c:val>
            <c:numRef>
              <c:f>Projektion!$B$11:$N$11</c:f>
              <c:numCache>
                <c:formatCode>#,##0\ "€"</c:formatCode>
                <c:ptCount val="13"/>
                <c:pt idx="0">
                  <c:v>-397320</c:v>
                </c:pt>
                <c:pt idx="1">
                  <c:v>-384216</c:v>
                </c:pt>
                <c:pt idx="2">
                  <c:v>-367457.99999999994</c:v>
                </c:pt>
                <c:pt idx="3">
                  <c:v>-357377.99999999994</c:v>
                </c:pt>
                <c:pt idx="4">
                  <c:v>-340682.99999999988</c:v>
                </c:pt>
                <c:pt idx="5">
                  <c:v>-323673.00000000012</c:v>
                </c:pt>
                <c:pt idx="6">
                  <c:v>-319136.99999999994</c:v>
                </c:pt>
                <c:pt idx="7">
                  <c:v>-311325.00000000006</c:v>
                </c:pt>
                <c:pt idx="8">
                  <c:v>-311325.00000000006</c:v>
                </c:pt>
                <c:pt idx="9">
                  <c:v>-311325.00000000006</c:v>
                </c:pt>
                <c:pt idx="10">
                  <c:v>-326193.00000000006</c:v>
                </c:pt>
                <c:pt idx="11">
                  <c:v>-329847.00000000023</c:v>
                </c:pt>
                <c:pt idx="12">
                  <c:v>-343959.00000000012</c:v>
                </c:pt>
              </c:numCache>
            </c:numRef>
          </c:val>
        </c:ser>
        <c:marker val="1"/>
        <c:axId val="51585792"/>
        <c:axId val="51587328"/>
      </c:lineChart>
      <c:catAx>
        <c:axId val="51585792"/>
        <c:scaling>
          <c:orientation val="minMax"/>
        </c:scaling>
        <c:axPos val="b"/>
        <c:numFmt formatCode="0%" sourceLinked="1"/>
        <c:tickLblPos val="nextTo"/>
        <c:crossAx val="51587328"/>
        <c:crosses val="autoZero"/>
        <c:auto val="1"/>
        <c:lblAlgn val="ctr"/>
        <c:lblOffset val="100"/>
      </c:catAx>
      <c:valAx>
        <c:axId val="51587328"/>
        <c:scaling>
          <c:orientation val="minMax"/>
        </c:scaling>
        <c:axPos val="l"/>
        <c:majorGridlines/>
        <c:numFmt formatCode="#,##0\ &quot;€&quot;" sourceLinked="1"/>
        <c:tickLblPos val="nextTo"/>
        <c:crossAx val="51585792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676274</xdr:colOff>
      <xdr:row>12</xdr:row>
      <xdr:rowOff>0</xdr:rowOff>
    </xdr:from>
    <xdr:to>
      <xdr:col>13</xdr:col>
      <xdr:colOff>695325</xdr:colOff>
      <xdr:row>26</xdr:row>
      <xdr:rowOff>76200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752475</xdr:colOff>
      <xdr:row>12</xdr:row>
      <xdr:rowOff>9525</xdr:rowOff>
    </xdr:from>
    <xdr:to>
      <xdr:col>6</xdr:col>
      <xdr:colOff>676275</xdr:colOff>
      <xdr:row>26</xdr:row>
      <xdr:rowOff>85725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12</xdr:row>
      <xdr:rowOff>0</xdr:rowOff>
    </xdr:from>
    <xdr:to>
      <xdr:col>3</xdr:col>
      <xdr:colOff>0</xdr:colOff>
      <xdr:row>26</xdr:row>
      <xdr:rowOff>76200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552450</xdr:colOff>
      <xdr:row>12</xdr:row>
      <xdr:rowOff>87630</xdr:rowOff>
    </xdr:from>
    <xdr:to>
      <xdr:col>8</xdr:col>
      <xdr:colOff>552450</xdr:colOff>
      <xdr:row>30</xdr:row>
      <xdr:rowOff>87630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523875</xdr:colOff>
      <xdr:row>7</xdr:row>
      <xdr:rowOff>104775</xdr:rowOff>
    </xdr:from>
    <xdr:to>
      <xdr:col>8</xdr:col>
      <xdr:colOff>523875</xdr:colOff>
      <xdr:row>24</xdr:row>
      <xdr:rowOff>66675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7</xdr:row>
      <xdr:rowOff>104775</xdr:rowOff>
    </xdr:from>
    <xdr:to>
      <xdr:col>9</xdr:col>
      <xdr:colOff>495300</xdr:colOff>
      <xdr:row>24</xdr:row>
      <xdr:rowOff>66675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373380</xdr:colOff>
      <xdr:row>19</xdr:row>
      <xdr:rowOff>135255</xdr:rowOff>
    </xdr:from>
    <xdr:to>
      <xdr:col>11</xdr:col>
      <xdr:colOff>472440</xdr:colOff>
      <xdr:row>35</xdr:row>
      <xdr:rowOff>121920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workbookViewId="0">
      <selection activeCell="B4" sqref="B4"/>
    </sheetView>
  </sheetViews>
  <sheetFormatPr baseColWidth="10" defaultRowHeight="14.4"/>
  <cols>
    <col min="1" max="1" width="20.6640625" customWidth="1"/>
    <col min="2" max="3" width="8.6640625" customWidth="1"/>
    <col min="4" max="4" width="20.6640625" customWidth="1"/>
    <col min="5" max="6" width="8.6640625" customWidth="1"/>
    <col min="7" max="7" width="20.6640625" customWidth="1"/>
    <col min="8" max="8" width="8.6640625" customWidth="1"/>
    <col min="9" max="9" width="16.5546875" customWidth="1"/>
    <col min="10" max="10" width="20.6640625" customWidth="1"/>
    <col min="11" max="11" width="8.6640625" customWidth="1"/>
    <col min="12" max="12" width="20.6640625" customWidth="1"/>
  </cols>
  <sheetData>
    <row r="1" spans="1:12">
      <c r="A1" t="s">
        <v>35</v>
      </c>
    </row>
    <row r="3" spans="1:12">
      <c r="A3" s="12" t="s">
        <v>37</v>
      </c>
      <c r="D3" s="12" t="s">
        <v>36</v>
      </c>
      <c r="J3" s="12" t="s">
        <v>66</v>
      </c>
    </row>
    <row r="4" spans="1:12">
      <c r="A4" t="s">
        <v>44</v>
      </c>
      <c r="B4" s="11">
        <v>0.28206999999999999</v>
      </c>
      <c r="C4" t="s">
        <v>26</v>
      </c>
      <c r="D4" s="7" t="s">
        <v>49</v>
      </c>
      <c r="E4" s="13">
        <v>0.05</v>
      </c>
      <c r="F4" t="s">
        <v>26</v>
      </c>
      <c r="G4" t="s">
        <v>42</v>
      </c>
      <c r="H4" s="13">
        <v>600</v>
      </c>
      <c r="I4" t="s">
        <v>41</v>
      </c>
      <c r="J4" t="s">
        <v>67</v>
      </c>
      <c r="K4" s="24">
        <v>0.7</v>
      </c>
    </row>
    <row r="5" spans="1:12">
      <c r="A5" t="s">
        <v>45</v>
      </c>
      <c r="B5" s="11">
        <v>0.2</v>
      </c>
      <c r="C5" t="s">
        <v>26</v>
      </c>
      <c r="D5" t="s">
        <v>43</v>
      </c>
      <c r="E5" s="13">
        <v>0.32</v>
      </c>
      <c r="F5" t="s">
        <v>26</v>
      </c>
      <c r="G5" t="s">
        <v>34</v>
      </c>
      <c r="H5" s="13">
        <v>700</v>
      </c>
      <c r="I5" t="s">
        <v>38</v>
      </c>
      <c r="J5" t="s">
        <v>65</v>
      </c>
      <c r="K5" s="11">
        <v>0.37</v>
      </c>
      <c r="L5" t="s">
        <v>26</v>
      </c>
    </row>
    <row r="6" spans="1:12">
      <c r="G6" t="s">
        <v>40</v>
      </c>
      <c r="H6" s="13">
        <v>9000</v>
      </c>
      <c r="I6" t="s">
        <v>39</v>
      </c>
      <c r="J6" t="s">
        <v>68</v>
      </c>
      <c r="K6" s="24">
        <f>0.2</f>
        <v>0.2</v>
      </c>
    </row>
    <row r="11" spans="1:12">
      <c r="A11" t="s">
        <v>61</v>
      </c>
      <c r="D11" t="s">
        <v>62</v>
      </c>
      <c r="I11" t="s">
        <v>63</v>
      </c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7"/>
  <sheetViews>
    <sheetView workbookViewId="0">
      <selection activeCell="I1" sqref="I1"/>
    </sheetView>
  </sheetViews>
  <sheetFormatPr baseColWidth="10" defaultRowHeight="14.4"/>
  <cols>
    <col min="1" max="1" width="43.33203125" customWidth="1"/>
  </cols>
  <sheetData>
    <row r="1" spans="1:14">
      <c r="A1" t="s">
        <v>52</v>
      </c>
      <c r="B1" s="4" t="s">
        <v>46</v>
      </c>
      <c r="C1" s="5">
        <f>Variablen!H5</f>
        <v>700</v>
      </c>
      <c r="D1" s="4" t="s">
        <v>13</v>
      </c>
      <c r="E1" s="14">
        <f>Variablen!H6</f>
        <v>9000</v>
      </c>
      <c r="F1" t="s">
        <v>39</v>
      </c>
      <c r="H1" s="4" t="s">
        <v>47</v>
      </c>
      <c r="I1" s="15">
        <f>Variablen!B4</f>
        <v>0.28206999999999999</v>
      </c>
      <c r="J1" t="s">
        <v>26</v>
      </c>
    </row>
    <row r="2" spans="1:14">
      <c r="B2" s="4"/>
      <c r="C2" s="5"/>
      <c r="D2" s="4" t="s">
        <v>25</v>
      </c>
      <c r="E2" s="14">
        <f>C1*E1</f>
        <v>6300000</v>
      </c>
      <c r="F2" t="s">
        <v>48</v>
      </c>
      <c r="H2" s="4"/>
      <c r="I2" s="15"/>
    </row>
    <row r="3" spans="1:14">
      <c r="B3" s="4"/>
      <c r="C3" s="5"/>
      <c r="D3" s="4"/>
      <c r="E3" s="14"/>
      <c r="H3" s="4"/>
      <c r="I3" s="15"/>
    </row>
    <row r="4" spans="1:14" s="7" customFormat="1" ht="15.75" customHeight="1">
      <c r="A4" s="7" t="s">
        <v>24</v>
      </c>
      <c r="B4" s="16">
        <v>0.2</v>
      </c>
      <c r="C4" s="16">
        <v>0.3</v>
      </c>
      <c r="D4" s="16">
        <v>0.4</v>
      </c>
      <c r="E4" s="16">
        <v>0.5</v>
      </c>
      <c r="F4" s="16">
        <v>0.6</v>
      </c>
      <c r="G4" s="16">
        <v>0.7</v>
      </c>
      <c r="H4" s="16">
        <v>0.8</v>
      </c>
      <c r="I4" s="16">
        <v>0.9</v>
      </c>
      <c r="J4" s="16">
        <v>1</v>
      </c>
      <c r="K4" s="16">
        <v>1.1000000000000001</v>
      </c>
      <c r="L4" s="9"/>
      <c r="N4" s="8"/>
    </row>
    <row r="5" spans="1:14" s="7" customFormat="1" ht="6" customHeight="1">
      <c r="B5" s="16"/>
      <c r="C5" s="16"/>
      <c r="D5" s="16"/>
      <c r="E5" s="16"/>
      <c r="F5" s="16"/>
      <c r="G5" s="16"/>
      <c r="H5" s="16"/>
      <c r="I5" s="16"/>
      <c r="J5" s="16"/>
      <c r="K5" s="16"/>
      <c r="L5" s="9"/>
      <c r="N5" s="8"/>
    </row>
    <row r="6" spans="1:14">
      <c r="A6" s="12" t="s">
        <v>50</v>
      </c>
    </row>
    <row r="7" spans="1:14">
      <c r="A7" s="6" t="s">
        <v>59</v>
      </c>
      <c r="B7" s="23">
        <f t="shared" ref="B7:K7" si="0">B32</f>
        <v>-404791.8</v>
      </c>
      <c r="C7" s="23">
        <f t="shared" si="0"/>
        <v>-397187.69999999995</v>
      </c>
      <c r="D7" s="23">
        <f t="shared" si="0"/>
        <v>-389583.60000000015</v>
      </c>
      <c r="E7" s="23">
        <f t="shared" si="0"/>
        <v>-381979.50000000017</v>
      </c>
      <c r="F7" s="23">
        <f t="shared" si="0"/>
        <v>-374375.40000000008</v>
      </c>
      <c r="G7" s="23">
        <f t="shared" si="0"/>
        <v>-366771.3000000001</v>
      </c>
      <c r="H7" s="23">
        <f t="shared" si="0"/>
        <v>-359167.20000000007</v>
      </c>
      <c r="I7" s="23">
        <f t="shared" si="0"/>
        <v>-351563.10000000015</v>
      </c>
      <c r="J7" s="23">
        <f t="shared" si="0"/>
        <v>-343959.00000000012</v>
      </c>
      <c r="K7" s="23">
        <f t="shared" si="0"/>
        <v>-336354.90000000026</v>
      </c>
    </row>
    <row r="8" spans="1:14">
      <c r="A8" t="s">
        <v>60</v>
      </c>
      <c r="B8" s="23">
        <f t="shared" ref="B8:K8" si="1">B38</f>
        <v>0</v>
      </c>
      <c r="C8" s="23">
        <f t="shared" si="1"/>
        <v>0</v>
      </c>
      <c r="D8" s="23">
        <f t="shared" si="1"/>
        <v>0</v>
      </c>
      <c r="E8" s="23">
        <f t="shared" si="1"/>
        <v>0</v>
      </c>
      <c r="F8" s="23">
        <f t="shared" si="1"/>
        <v>0</v>
      </c>
      <c r="G8" s="23">
        <f t="shared" si="1"/>
        <v>0</v>
      </c>
      <c r="H8" s="23">
        <f t="shared" si="1"/>
        <v>0</v>
      </c>
      <c r="I8" s="23">
        <f t="shared" si="1"/>
        <v>0</v>
      </c>
      <c r="J8" s="23">
        <f t="shared" si="1"/>
        <v>0</v>
      </c>
      <c r="K8" s="23">
        <f t="shared" si="1"/>
        <v>0</v>
      </c>
      <c r="L8" s="1"/>
    </row>
    <row r="9" spans="1:14">
      <c r="A9" t="s">
        <v>33</v>
      </c>
      <c r="B9" s="23">
        <f t="shared" ref="B9:K9" si="2">B40</f>
        <v>-404791.8</v>
      </c>
      <c r="C9" s="23">
        <f t="shared" si="2"/>
        <v>-397187.69999999995</v>
      </c>
      <c r="D9" s="23">
        <f t="shared" si="2"/>
        <v>-389583.60000000015</v>
      </c>
      <c r="E9" s="23">
        <f t="shared" si="2"/>
        <v>-381979.50000000017</v>
      </c>
      <c r="F9" s="23">
        <f t="shared" si="2"/>
        <v>-374375.40000000008</v>
      </c>
      <c r="G9" s="23">
        <f t="shared" si="2"/>
        <v>-366771.3000000001</v>
      </c>
      <c r="H9" s="23">
        <f t="shared" si="2"/>
        <v>-359167.20000000007</v>
      </c>
      <c r="I9" s="23">
        <f t="shared" si="2"/>
        <v>-351563.10000000015</v>
      </c>
      <c r="J9" s="23">
        <f t="shared" si="2"/>
        <v>-343959.00000000012</v>
      </c>
      <c r="K9" s="23">
        <f t="shared" si="2"/>
        <v>-336354.90000000026</v>
      </c>
    </row>
    <row r="10" spans="1:14" s="7" customFormat="1" ht="6" customHeight="1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N10" s="8"/>
    </row>
    <row r="11" spans="1:14" s="7" customFormat="1">
      <c r="A11" s="12" t="s">
        <v>36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N11" s="8"/>
    </row>
    <row r="12" spans="1:14" s="6" customFormat="1">
      <c r="A12" s="6" t="s">
        <v>20</v>
      </c>
      <c r="B12" s="6">
        <f t="shared" ref="B12:K12" si="3">$E$2*B4</f>
        <v>1260000</v>
      </c>
      <c r="C12" s="6">
        <f t="shared" si="3"/>
        <v>1890000</v>
      </c>
      <c r="D12" s="6">
        <f t="shared" si="3"/>
        <v>2520000</v>
      </c>
      <c r="E12" s="6">
        <f t="shared" si="3"/>
        <v>3150000</v>
      </c>
      <c r="F12" s="6">
        <f t="shared" si="3"/>
        <v>3780000</v>
      </c>
      <c r="G12" s="6">
        <f t="shared" si="3"/>
        <v>4410000</v>
      </c>
      <c r="H12" s="6">
        <f t="shared" si="3"/>
        <v>5040000</v>
      </c>
      <c r="I12" s="6">
        <f t="shared" si="3"/>
        <v>5670000</v>
      </c>
      <c r="J12" s="6">
        <f t="shared" si="3"/>
        <v>6300000</v>
      </c>
      <c r="K12" s="6">
        <f t="shared" si="3"/>
        <v>6930000.0000000009</v>
      </c>
    </row>
    <row r="13" spans="1:14" s="6" customFormat="1">
      <c r="A13" s="6" t="s">
        <v>29</v>
      </c>
      <c r="B13" s="10">
        <f>$I$1</f>
        <v>0.28206999999999999</v>
      </c>
      <c r="C13" s="10">
        <f t="shared" ref="C13:K13" si="4">$I$1</f>
        <v>0.28206999999999999</v>
      </c>
      <c r="D13" s="10">
        <f t="shared" si="4"/>
        <v>0.28206999999999999</v>
      </c>
      <c r="E13" s="10">
        <f t="shared" si="4"/>
        <v>0.28206999999999999</v>
      </c>
      <c r="F13" s="10">
        <f t="shared" si="4"/>
        <v>0.28206999999999999</v>
      </c>
      <c r="G13" s="10">
        <f t="shared" si="4"/>
        <v>0.28206999999999999</v>
      </c>
      <c r="H13" s="10">
        <f t="shared" si="4"/>
        <v>0.28206999999999999</v>
      </c>
      <c r="I13" s="10">
        <f t="shared" si="4"/>
        <v>0.28206999999999999</v>
      </c>
      <c r="J13" s="10">
        <f t="shared" si="4"/>
        <v>0.28206999999999999</v>
      </c>
      <c r="K13" s="10">
        <f t="shared" si="4"/>
        <v>0.28206999999999999</v>
      </c>
      <c r="L13" s="10"/>
    </row>
    <row r="14" spans="1:14" s="6" customFormat="1">
      <c r="A14" s="6" t="s">
        <v>28</v>
      </c>
      <c r="B14" s="6">
        <f>B13*B12</f>
        <v>355408.2</v>
      </c>
      <c r="C14" s="6">
        <f t="shared" ref="C14:K14" si="5">C13*C12</f>
        <v>533112.29999999993</v>
      </c>
      <c r="D14" s="6">
        <f t="shared" si="5"/>
        <v>710816.4</v>
      </c>
      <c r="E14" s="6">
        <f t="shared" si="5"/>
        <v>888520.5</v>
      </c>
      <c r="F14" s="6">
        <f t="shared" si="5"/>
        <v>1066224.5999999999</v>
      </c>
      <c r="G14" s="6">
        <f t="shared" si="5"/>
        <v>1243928.7</v>
      </c>
      <c r="H14" s="6">
        <f t="shared" si="5"/>
        <v>1421632.8</v>
      </c>
      <c r="I14" s="6">
        <f t="shared" si="5"/>
        <v>1599336.9</v>
      </c>
      <c r="J14" s="6">
        <f t="shared" si="5"/>
        <v>1777041</v>
      </c>
      <c r="K14" s="6">
        <f t="shared" si="5"/>
        <v>1954745.1</v>
      </c>
    </row>
    <row r="15" spans="1:14" s="7" customFormat="1" ht="6" customHeight="1"/>
    <row r="16" spans="1:14" s="2" customFormat="1">
      <c r="A16" s="2" t="s">
        <v>0</v>
      </c>
      <c r="B16" s="15">
        <f>Variablen!E4</f>
        <v>0.05</v>
      </c>
      <c r="C16" s="2">
        <f>B16</f>
        <v>0.05</v>
      </c>
      <c r="D16" s="2">
        <f t="shared" ref="D16:K16" si="6">C16</f>
        <v>0.05</v>
      </c>
      <c r="E16" s="2">
        <f t="shared" si="6"/>
        <v>0.05</v>
      </c>
      <c r="F16" s="2">
        <f t="shared" si="6"/>
        <v>0.05</v>
      </c>
      <c r="G16" s="2">
        <f t="shared" si="6"/>
        <v>0.05</v>
      </c>
      <c r="H16" s="2">
        <f t="shared" si="6"/>
        <v>0.05</v>
      </c>
      <c r="I16" s="2">
        <f t="shared" si="6"/>
        <v>0.05</v>
      </c>
      <c r="J16" s="2">
        <f t="shared" si="6"/>
        <v>0.05</v>
      </c>
      <c r="K16" s="2">
        <f t="shared" si="6"/>
        <v>0.05</v>
      </c>
    </row>
    <row r="17" spans="1:11" s="1" customFormat="1">
      <c r="A17" s="1" t="s">
        <v>3</v>
      </c>
      <c r="B17" s="1">
        <f t="shared" ref="B17:K17" si="7">B16*B12</f>
        <v>63000</v>
      </c>
      <c r="C17" s="1">
        <f t="shared" si="7"/>
        <v>94500</v>
      </c>
      <c r="D17" s="1">
        <f t="shared" si="7"/>
        <v>126000</v>
      </c>
      <c r="E17" s="1">
        <f t="shared" si="7"/>
        <v>157500</v>
      </c>
      <c r="F17" s="1">
        <f t="shared" si="7"/>
        <v>189000</v>
      </c>
      <c r="G17" s="1">
        <f t="shared" si="7"/>
        <v>220500</v>
      </c>
      <c r="H17" s="1">
        <f t="shared" si="7"/>
        <v>252000</v>
      </c>
      <c r="I17" s="1">
        <f t="shared" si="7"/>
        <v>283500</v>
      </c>
      <c r="J17" s="1">
        <f t="shared" si="7"/>
        <v>315000</v>
      </c>
      <c r="K17" s="1">
        <f t="shared" si="7"/>
        <v>346500.00000000006</v>
      </c>
    </row>
    <row r="18" spans="1:11" ht="6" customHeight="1"/>
    <row r="19" spans="1:11" s="10" customFormat="1">
      <c r="A19" s="10" t="s">
        <v>5</v>
      </c>
      <c r="B19" s="10">
        <f t="shared" ref="B19:K19" si="8">B16+B13</f>
        <v>0.33206999999999998</v>
      </c>
      <c r="C19" s="10">
        <f t="shared" si="8"/>
        <v>0.33206999999999998</v>
      </c>
      <c r="D19" s="10">
        <f t="shared" si="8"/>
        <v>0.33206999999999998</v>
      </c>
      <c r="E19" s="10">
        <f t="shared" si="8"/>
        <v>0.33206999999999998</v>
      </c>
      <c r="F19" s="10">
        <f t="shared" si="8"/>
        <v>0.33206999999999998</v>
      </c>
      <c r="G19" s="10">
        <f t="shared" si="8"/>
        <v>0.33206999999999998</v>
      </c>
      <c r="H19" s="10">
        <f t="shared" si="8"/>
        <v>0.33206999999999998</v>
      </c>
      <c r="I19" s="10">
        <f t="shared" si="8"/>
        <v>0.33206999999999998</v>
      </c>
      <c r="J19" s="10">
        <f t="shared" si="8"/>
        <v>0.33206999999999998</v>
      </c>
      <c r="K19" s="10">
        <f t="shared" si="8"/>
        <v>0.33206999999999998</v>
      </c>
    </row>
    <row r="20" spans="1:11" s="6" customFormat="1">
      <c r="A20" s="6" t="s">
        <v>4</v>
      </c>
      <c r="B20" s="6">
        <f t="shared" ref="B20:K20" si="9">B19*B12</f>
        <v>418408.19999999995</v>
      </c>
      <c r="C20" s="6">
        <f t="shared" si="9"/>
        <v>627612.29999999993</v>
      </c>
      <c r="D20" s="6">
        <f t="shared" si="9"/>
        <v>836816.39999999991</v>
      </c>
      <c r="E20" s="6">
        <f t="shared" si="9"/>
        <v>1046020.4999999999</v>
      </c>
      <c r="F20" s="6">
        <f t="shared" si="9"/>
        <v>1255224.5999999999</v>
      </c>
      <c r="G20" s="6">
        <f t="shared" si="9"/>
        <v>1464428.7</v>
      </c>
      <c r="H20" s="6">
        <f t="shared" si="9"/>
        <v>1673632.7999999998</v>
      </c>
      <c r="I20" s="6">
        <f t="shared" si="9"/>
        <v>1882836.9</v>
      </c>
      <c r="J20" s="6">
        <f t="shared" si="9"/>
        <v>2092040.9999999998</v>
      </c>
      <c r="K20" s="6">
        <f t="shared" si="9"/>
        <v>2301245.1</v>
      </c>
    </row>
    <row r="21" spans="1:11" s="7" customFormat="1" ht="6" customHeight="1"/>
    <row r="22" spans="1:11" s="10" customFormat="1">
      <c r="A22" s="10" t="s">
        <v>1</v>
      </c>
      <c r="B22" s="17">
        <f>Variablen!E5</f>
        <v>0.32</v>
      </c>
      <c r="C22" s="10">
        <f>B22</f>
        <v>0.32</v>
      </c>
      <c r="D22" s="10">
        <f t="shared" ref="D22:K22" si="10">C22</f>
        <v>0.32</v>
      </c>
      <c r="E22" s="10">
        <f t="shared" si="10"/>
        <v>0.32</v>
      </c>
      <c r="F22" s="10">
        <f t="shared" si="10"/>
        <v>0.32</v>
      </c>
      <c r="G22" s="10">
        <f t="shared" si="10"/>
        <v>0.32</v>
      </c>
      <c r="H22" s="10">
        <f t="shared" si="10"/>
        <v>0.32</v>
      </c>
      <c r="I22" s="10">
        <f t="shared" si="10"/>
        <v>0.32</v>
      </c>
      <c r="J22" s="10">
        <f t="shared" si="10"/>
        <v>0.32</v>
      </c>
      <c r="K22" s="10">
        <f t="shared" si="10"/>
        <v>0.32</v>
      </c>
    </row>
    <row r="23" spans="1:11" s="6" customFormat="1">
      <c r="A23" s="6" t="s">
        <v>2</v>
      </c>
      <c r="B23" s="6">
        <f t="shared" ref="B23:K23" si="11">B22*B12</f>
        <v>403200</v>
      </c>
      <c r="C23" s="6">
        <f t="shared" si="11"/>
        <v>604800</v>
      </c>
      <c r="D23" s="6">
        <f t="shared" si="11"/>
        <v>806400</v>
      </c>
      <c r="E23" s="6">
        <f t="shared" si="11"/>
        <v>1008000</v>
      </c>
      <c r="F23" s="6">
        <f t="shared" si="11"/>
        <v>1209600</v>
      </c>
      <c r="G23" s="6">
        <f t="shared" si="11"/>
        <v>1411200</v>
      </c>
      <c r="H23" s="6">
        <f t="shared" si="11"/>
        <v>1612800</v>
      </c>
      <c r="I23" s="6">
        <f t="shared" si="11"/>
        <v>1814400</v>
      </c>
      <c r="J23" s="6">
        <f t="shared" si="11"/>
        <v>2016000</v>
      </c>
      <c r="K23" s="6">
        <f t="shared" si="11"/>
        <v>2217600.0000000005</v>
      </c>
    </row>
    <row r="24" spans="1:11" s="7" customFormat="1" ht="6" customHeight="1"/>
    <row r="25" spans="1:11" s="10" customFormat="1">
      <c r="A25" s="10" t="s">
        <v>6</v>
      </c>
      <c r="B25" s="10">
        <f t="shared" ref="B25:K25" si="12">B26/B12</f>
        <v>0.33333333333333331</v>
      </c>
      <c r="C25" s="10">
        <f t="shared" si="12"/>
        <v>0.22222222222222221</v>
      </c>
      <c r="D25" s="10">
        <f t="shared" si="12"/>
        <v>0.16666666666666666</v>
      </c>
      <c r="E25" s="10">
        <f t="shared" si="12"/>
        <v>0.13333333333333333</v>
      </c>
      <c r="F25" s="10">
        <f t="shared" si="12"/>
        <v>0.1111111111111111</v>
      </c>
      <c r="G25" s="10">
        <f t="shared" si="12"/>
        <v>9.5238095238095233E-2</v>
      </c>
      <c r="H25" s="10">
        <f t="shared" si="12"/>
        <v>8.3333333333333329E-2</v>
      </c>
      <c r="I25" s="10">
        <f t="shared" si="12"/>
        <v>7.407407407407407E-2</v>
      </c>
      <c r="J25" s="10">
        <f t="shared" si="12"/>
        <v>6.6666666666666666E-2</v>
      </c>
      <c r="K25" s="10">
        <f t="shared" si="12"/>
        <v>6.0606060606060601E-2</v>
      </c>
    </row>
    <row r="26" spans="1:11" s="6" customFormat="1">
      <c r="A26" s="6" t="s">
        <v>7</v>
      </c>
      <c r="B26" s="18">
        <f>Variablen!$H$5*Variablen!$H$4</f>
        <v>420000</v>
      </c>
      <c r="C26" s="18">
        <f>Variablen!$H$5*Variablen!$H$4</f>
        <v>420000</v>
      </c>
      <c r="D26" s="18">
        <f>Variablen!$H$5*Variablen!$H$4</f>
        <v>420000</v>
      </c>
      <c r="E26" s="18">
        <f>Variablen!$H$5*Variablen!$H$4</f>
        <v>420000</v>
      </c>
      <c r="F26" s="18">
        <f>Variablen!$H$5*Variablen!$H$4</f>
        <v>420000</v>
      </c>
      <c r="G26" s="18">
        <f>Variablen!$H$5*Variablen!$H$4</f>
        <v>420000</v>
      </c>
      <c r="H26" s="18">
        <f>Variablen!$H$5*Variablen!$H$4</f>
        <v>420000</v>
      </c>
      <c r="I26" s="18">
        <f>Variablen!$H$5*Variablen!$H$4</f>
        <v>420000</v>
      </c>
      <c r="J26" s="18">
        <f>Variablen!$H$5*Variablen!$H$4</f>
        <v>420000</v>
      </c>
      <c r="K26" s="18">
        <f>Variablen!$H$5*Variablen!$H$4</f>
        <v>420000</v>
      </c>
    </row>
    <row r="27" spans="1:11" s="7" customFormat="1" ht="6" customHeight="1"/>
    <row r="28" spans="1:11" s="6" customFormat="1">
      <c r="A28" s="6" t="s">
        <v>9</v>
      </c>
      <c r="B28" s="10">
        <f>B22+B25</f>
        <v>0.65333333333333332</v>
      </c>
      <c r="C28" s="10">
        <f t="shared" ref="C28:K28" si="13">C22+C25</f>
        <v>0.54222222222222216</v>
      </c>
      <c r="D28" s="10">
        <f t="shared" si="13"/>
        <v>0.48666666666666669</v>
      </c>
      <c r="E28" s="10">
        <f t="shared" si="13"/>
        <v>0.45333333333333337</v>
      </c>
      <c r="F28" s="10">
        <f t="shared" si="13"/>
        <v>0.43111111111111111</v>
      </c>
      <c r="G28" s="10">
        <f t="shared" si="13"/>
        <v>0.41523809523809524</v>
      </c>
      <c r="H28" s="10">
        <f t="shared" si="13"/>
        <v>0.40333333333333332</v>
      </c>
      <c r="I28" s="10">
        <f t="shared" si="13"/>
        <v>0.39407407407407408</v>
      </c>
      <c r="J28" s="10">
        <f t="shared" si="13"/>
        <v>0.38666666666666666</v>
      </c>
      <c r="K28" s="10">
        <f t="shared" si="13"/>
        <v>0.38060606060606061</v>
      </c>
    </row>
    <row r="29" spans="1:11" s="10" customFormat="1">
      <c r="A29" s="10" t="s">
        <v>8</v>
      </c>
      <c r="B29" s="6">
        <f t="shared" ref="B29:K29" si="14">B28*B12</f>
        <v>823200</v>
      </c>
      <c r="C29" s="6">
        <f t="shared" si="14"/>
        <v>1024799.9999999999</v>
      </c>
      <c r="D29" s="6">
        <f t="shared" si="14"/>
        <v>1226400</v>
      </c>
      <c r="E29" s="6">
        <f t="shared" si="14"/>
        <v>1428000</v>
      </c>
      <c r="F29" s="6">
        <f t="shared" si="14"/>
        <v>1629600</v>
      </c>
      <c r="G29" s="6">
        <f t="shared" si="14"/>
        <v>1831200</v>
      </c>
      <c r="H29" s="6">
        <f t="shared" si="14"/>
        <v>2032800</v>
      </c>
      <c r="I29" s="6">
        <f t="shared" si="14"/>
        <v>2234400</v>
      </c>
      <c r="J29" s="6">
        <f t="shared" si="14"/>
        <v>2436000</v>
      </c>
      <c r="K29" s="6">
        <f t="shared" si="14"/>
        <v>2637600.0000000005</v>
      </c>
    </row>
    <row r="30" spans="1:11" s="7" customFormat="1" ht="6" customHeight="1"/>
    <row r="31" spans="1:11" s="10" customFormat="1">
      <c r="A31" s="10" t="s">
        <v>10</v>
      </c>
      <c r="B31" s="10">
        <f t="shared" ref="B31:K31" si="15">B19-B28</f>
        <v>-0.32126333333333335</v>
      </c>
      <c r="C31" s="10">
        <f t="shared" si="15"/>
        <v>-0.21015222222222218</v>
      </c>
      <c r="D31" s="10">
        <f t="shared" si="15"/>
        <v>-0.15459666666666672</v>
      </c>
      <c r="E31" s="10">
        <f t="shared" si="15"/>
        <v>-0.12126333333333339</v>
      </c>
      <c r="F31" s="10">
        <f t="shared" si="15"/>
        <v>-9.9041111111111135E-2</v>
      </c>
      <c r="G31" s="10">
        <f t="shared" si="15"/>
        <v>-8.3168095238095263E-2</v>
      </c>
      <c r="H31" s="10">
        <f t="shared" si="15"/>
        <v>-7.1263333333333345E-2</v>
      </c>
      <c r="I31" s="10">
        <f t="shared" si="15"/>
        <v>-6.20040740740741E-2</v>
      </c>
      <c r="J31" s="10">
        <f t="shared" si="15"/>
        <v>-5.4596666666666682E-2</v>
      </c>
      <c r="K31" s="10">
        <f t="shared" si="15"/>
        <v>-4.8536060606060638E-2</v>
      </c>
    </row>
    <row r="32" spans="1:11" s="6" customFormat="1">
      <c r="A32" s="6" t="s">
        <v>11</v>
      </c>
      <c r="B32" s="6">
        <f t="shared" ref="B32:K32" si="16">B31*B12</f>
        <v>-404791.8</v>
      </c>
      <c r="C32" s="6">
        <f t="shared" si="16"/>
        <v>-397187.69999999995</v>
      </c>
      <c r="D32" s="6">
        <f t="shared" si="16"/>
        <v>-389583.60000000015</v>
      </c>
      <c r="E32" s="6">
        <f t="shared" si="16"/>
        <v>-381979.50000000017</v>
      </c>
      <c r="F32" s="6">
        <f t="shared" si="16"/>
        <v>-374375.40000000008</v>
      </c>
      <c r="G32" s="6">
        <f t="shared" si="16"/>
        <v>-366771.3000000001</v>
      </c>
      <c r="H32" s="6">
        <f t="shared" si="16"/>
        <v>-359167.20000000007</v>
      </c>
      <c r="I32" s="6">
        <f t="shared" si="16"/>
        <v>-351563.10000000015</v>
      </c>
      <c r="J32" s="6">
        <f t="shared" si="16"/>
        <v>-343959.00000000012</v>
      </c>
      <c r="K32" s="6">
        <f t="shared" si="16"/>
        <v>-336354.90000000026</v>
      </c>
    </row>
    <row r="33" spans="1:12" ht="6" customHeight="1"/>
    <row r="34" spans="1:12">
      <c r="A34" s="12" t="s">
        <v>51</v>
      </c>
    </row>
    <row r="35" spans="1:12" s="7" customFormat="1">
      <c r="A35" s="6" t="s">
        <v>30</v>
      </c>
      <c r="B35" s="10">
        <f t="shared" ref="B35:K35" si="17">B13</f>
        <v>0.28206999999999999</v>
      </c>
      <c r="C35" s="10">
        <f t="shared" si="17"/>
        <v>0.28206999999999999</v>
      </c>
      <c r="D35" s="10">
        <f t="shared" si="17"/>
        <v>0.28206999999999999</v>
      </c>
      <c r="E35" s="10">
        <f t="shared" si="17"/>
        <v>0.28206999999999999</v>
      </c>
      <c r="F35" s="10">
        <f t="shared" si="17"/>
        <v>0.28206999999999999</v>
      </c>
      <c r="G35" s="10">
        <f t="shared" si="17"/>
        <v>0.28206999999999999</v>
      </c>
      <c r="H35" s="10">
        <f t="shared" si="17"/>
        <v>0.28206999999999999</v>
      </c>
      <c r="I35" s="10">
        <f t="shared" si="17"/>
        <v>0.28206999999999999</v>
      </c>
      <c r="J35" s="10">
        <f t="shared" si="17"/>
        <v>0.28206999999999999</v>
      </c>
      <c r="K35" s="10">
        <f t="shared" si="17"/>
        <v>0.28206999999999999</v>
      </c>
      <c r="L35" s="10"/>
    </row>
    <row r="36" spans="1:12" s="7" customFormat="1">
      <c r="A36" s="7" t="s">
        <v>17</v>
      </c>
      <c r="B36" s="10">
        <f t="shared" ref="B36:K36" si="18">$I$1</f>
        <v>0.28206999999999999</v>
      </c>
      <c r="C36" s="10">
        <f t="shared" si="18"/>
        <v>0.28206999999999999</v>
      </c>
      <c r="D36" s="10">
        <f t="shared" si="18"/>
        <v>0.28206999999999999</v>
      </c>
      <c r="E36" s="10">
        <f t="shared" si="18"/>
        <v>0.28206999999999999</v>
      </c>
      <c r="F36" s="10">
        <f t="shared" si="18"/>
        <v>0.28206999999999999</v>
      </c>
      <c r="G36" s="10">
        <f t="shared" si="18"/>
        <v>0.28206999999999999</v>
      </c>
      <c r="H36" s="10">
        <f t="shared" si="18"/>
        <v>0.28206999999999999</v>
      </c>
      <c r="I36" s="10">
        <f t="shared" si="18"/>
        <v>0.28206999999999999</v>
      </c>
      <c r="J36" s="10">
        <f t="shared" si="18"/>
        <v>0.28206999999999999</v>
      </c>
      <c r="K36" s="10">
        <f t="shared" si="18"/>
        <v>0.28206999999999999</v>
      </c>
      <c r="L36" s="10"/>
    </row>
    <row r="37" spans="1:12" s="7" customFormat="1">
      <c r="A37" s="7" t="s">
        <v>31</v>
      </c>
      <c r="B37" s="10">
        <f t="shared" ref="B37:K37" si="19">B36-B35</f>
        <v>0</v>
      </c>
      <c r="C37" s="10">
        <f t="shared" si="19"/>
        <v>0</v>
      </c>
      <c r="D37" s="10">
        <f t="shared" si="19"/>
        <v>0</v>
      </c>
      <c r="E37" s="10">
        <f t="shared" si="19"/>
        <v>0</v>
      </c>
      <c r="F37" s="10">
        <f t="shared" si="19"/>
        <v>0</v>
      </c>
      <c r="G37" s="10">
        <f t="shared" si="19"/>
        <v>0</v>
      </c>
      <c r="H37" s="10">
        <f t="shared" si="19"/>
        <v>0</v>
      </c>
      <c r="I37" s="10">
        <f t="shared" si="19"/>
        <v>0</v>
      </c>
      <c r="J37" s="10">
        <f t="shared" si="19"/>
        <v>0</v>
      </c>
      <c r="K37" s="10">
        <f t="shared" si="19"/>
        <v>0</v>
      </c>
      <c r="L37" s="10"/>
    </row>
    <row r="38" spans="1:12">
      <c r="A38" t="s">
        <v>32</v>
      </c>
      <c r="B38" s="1">
        <f t="shared" ref="B38:K38" si="20">B37*B12</f>
        <v>0</v>
      </c>
      <c r="C38" s="1">
        <f t="shared" si="20"/>
        <v>0</v>
      </c>
      <c r="D38" s="1">
        <f t="shared" si="20"/>
        <v>0</v>
      </c>
      <c r="E38" s="1">
        <f t="shared" si="20"/>
        <v>0</v>
      </c>
      <c r="F38" s="1">
        <f t="shared" si="20"/>
        <v>0</v>
      </c>
      <c r="G38" s="1">
        <f t="shared" si="20"/>
        <v>0</v>
      </c>
      <c r="H38" s="1">
        <f t="shared" si="20"/>
        <v>0</v>
      </c>
      <c r="I38" s="1">
        <f t="shared" si="20"/>
        <v>0</v>
      </c>
      <c r="J38" s="1">
        <f t="shared" si="20"/>
        <v>0</v>
      </c>
      <c r="K38" s="1">
        <f t="shared" si="20"/>
        <v>0</v>
      </c>
      <c r="L38" s="1"/>
    </row>
    <row r="39" spans="1:12" ht="6" customHeight="1"/>
    <row r="40" spans="1:12" s="12" customFormat="1">
      <c r="A40" s="12" t="s">
        <v>33</v>
      </c>
      <c r="B40" s="3">
        <f t="shared" ref="B40:K40" si="21">B38+B32</f>
        <v>-404791.8</v>
      </c>
      <c r="C40" s="3">
        <f t="shared" si="21"/>
        <v>-397187.69999999995</v>
      </c>
      <c r="D40" s="3">
        <f t="shared" si="21"/>
        <v>-389583.60000000015</v>
      </c>
      <c r="E40" s="3">
        <f t="shared" si="21"/>
        <v>-381979.50000000017</v>
      </c>
      <c r="F40" s="3">
        <f t="shared" si="21"/>
        <v>-374375.40000000008</v>
      </c>
      <c r="G40" s="3">
        <f t="shared" si="21"/>
        <v>-366771.3000000001</v>
      </c>
      <c r="H40" s="3">
        <f t="shared" si="21"/>
        <v>-359167.20000000007</v>
      </c>
      <c r="I40" s="3">
        <f t="shared" si="21"/>
        <v>-351563.10000000015</v>
      </c>
      <c r="J40" s="3">
        <f t="shared" si="21"/>
        <v>-343959.00000000012</v>
      </c>
      <c r="K40" s="3">
        <f t="shared" si="21"/>
        <v>-336354.90000000026</v>
      </c>
    </row>
    <row r="47" spans="1:12" ht="6" customHeight="1"/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9"/>
  <sheetViews>
    <sheetView workbookViewId="0">
      <selection activeCell="H8" sqref="H8"/>
    </sheetView>
  </sheetViews>
  <sheetFormatPr baseColWidth="10" defaultRowHeight="14.4"/>
  <cols>
    <col min="1" max="1" width="42.5546875" customWidth="1"/>
  </cols>
  <sheetData>
    <row r="1" spans="1:14">
      <c r="A1" t="s">
        <v>12</v>
      </c>
      <c r="B1" s="4" t="s">
        <v>14</v>
      </c>
      <c r="C1" s="19">
        <f>Variablen!H5</f>
        <v>700</v>
      </c>
      <c r="D1" s="4" t="s">
        <v>13</v>
      </c>
      <c r="E1" s="14">
        <f>Variablen!H6</f>
        <v>9000</v>
      </c>
      <c r="F1" t="s">
        <v>39</v>
      </c>
      <c r="H1" s="4" t="s">
        <v>47</v>
      </c>
      <c r="I1" s="15">
        <f>Variablen!B4</f>
        <v>0.28206999999999999</v>
      </c>
      <c r="J1" t="s">
        <v>26</v>
      </c>
    </row>
    <row r="2" spans="1:14">
      <c r="B2" s="4"/>
      <c r="C2" s="5"/>
      <c r="D2" s="4" t="s">
        <v>25</v>
      </c>
      <c r="E2" s="14">
        <f>C1*E1</f>
        <v>6300000</v>
      </c>
      <c r="F2" t="s">
        <v>48</v>
      </c>
      <c r="H2" s="4" t="s">
        <v>15</v>
      </c>
      <c r="I2" s="25">
        <f>Variablen!K4</f>
        <v>0.7</v>
      </c>
    </row>
    <row r="3" spans="1:14">
      <c r="H3" s="4" t="s">
        <v>16</v>
      </c>
      <c r="I3" s="15">
        <f>Variablen!K5</f>
        <v>0.37</v>
      </c>
      <c r="J3" t="s">
        <v>26</v>
      </c>
    </row>
    <row r="4" spans="1:14">
      <c r="H4" s="4"/>
      <c r="I4" s="15"/>
    </row>
    <row r="5" spans="1:14" s="20" customFormat="1">
      <c r="A5" s="20" t="s">
        <v>24</v>
      </c>
      <c r="B5" s="16">
        <v>0.2</v>
      </c>
      <c r="C5" s="16">
        <v>0.3</v>
      </c>
      <c r="D5" s="16">
        <v>0.4</v>
      </c>
      <c r="E5" s="16">
        <v>0.5</v>
      </c>
      <c r="F5" s="16">
        <v>0.6</v>
      </c>
      <c r="G5" s="16">
        <v>0.7</v>
      </c>
      <c r="H5" s="16">
        <v>0.8</v>
      </c>
      <c r="I5" s="16">
        <v>0.9</v>
      </c>
      <c r="J5" s="16">
        <v>1</v>
      </c>
      <c r="K5" s="16">
        <v>1.1000000000000001</v>
      </c>
      <c r="L5" s="16"/>
      <c r="N5" s="21"/>
    </row>
    <row r="6" spans="1:14" s="20" customFormat="1" ht="6" customHeigh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N6" s="21"/>
    </row>
    <row r="7" spans="1:14" s="20" customFormat="1">
      <c r="A7" s="22" t="s">
        <v>50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N7" s="21"/>
    </row>
    <row r="8" spans="1:14">
      <c r="A8" s="6" t="s">
        <v>59</v>
      </c>
      <c r="B8" s="23">
        <f>B41</f>
        <v>-294000</v>
      </c>
      <c r="C8" s="23">
        <f t="shared" ref="C8:J8" si="0">C41</f>
        <v>-230999.99999999991</v>
      </c>
      <c r="D8" s="23">
        <f t="shared" si="0"/>
        <v>-168000.00000000012</v>
      </c>
      <c r="E8" s="23">
        <f t="shared" si="0"/>
        <v>-105000.00000000015</v>
      </c>
      <c r="F8" s="23">
        <f t="shared" si="0"/>
        <v>-42000.000000000058</v>
      </c>
      <c r="G8" s="23">
        <f t="shared" si="0"/>
        <v>20999.999999999924</v>
      </c>
      <c r="H8" s="23">
        <f t="shared" si="0"/>
        <v>-149100.00000000041</v>
      </c>
      <c r="I8" s="23">
        <f t="shared" si="0"/>
        <v>-319199.99999999994</v>
      </c>
      <c r="J8" s="23">
        <f t="shared" si="0"/>
        <v>-489299.99999999994</v>
      </c>
      <c r="K8" s="23">
        <f>K41</f>
        <v>-659400.00000000047</v>
      </c>
    </row>
    <row r="9" spans="1:14">
      <c r="A9" t="s">
        <v>60</v>
      </c>
      <c r="B9" s="23">
        <f t="shared" ref="B9:K9" si="1">B47</f>
        <v>-110791.80000000002</v>
      </c>
      <c r="C9" s="23">
        <f t="shared" si="1"/>
        <v>-166187.70000000001</v>
      </c>
      <c r="D9" s="23">
        <f t="shared" si="1"/>
        <v>-221583.60000000003</v>
      </c>
      <c r="E9" s="23">
        <f t="shared" si="1"/>
        <v>-276979.5</v>
      </c>
      <c r="F9" s="23">
        <f t="shared" si="1"/>
        <v>-332375.40000000002</v>
      </c>
      <c r="G9" s="23">
        <f t="shared" si="1"/>
        <v>-387771.30000000005</v>
      </c>
      <c r="H9" s="23">
        <f t="shared" si="1"/>
        <v>-210067.19999999972</v>
      </c>
      <c r="I9" s="23">
        <f t="shared" si="1"/>
        <v>-32363.100000000191</v>
      </c>
      <c r="J9" s="23">
        <f t="shared" si="1"/>
        <v>145340.99999999988</v>
      </c>
      <c r="K9" s="23">
        <f t="shared" si="1"/>
        <v>323045.10000000021</v>
      </c>
      <c r="L9" s="1"/>
    </row>
    <row r="10" spans="1:14">
      <c r="A10" t="s">
        <v>33</v>
      </c>
      <c r="B10" s="23">
        <f t="shared" ref="B10:K10" si="2">B49</f>
        <v>-404791.80000000005</v>
      </c>
      <c r="C10" s="23">
        <f t="shared" si="2"/>
        <v>-397187.69999999995</v>
      </c>
      <c r="D10" s="23">
        <f t="shared" si="2"/>
        <v>-389583.60000000015</v>
      </c>
      <c r="E10" s="23">
        <f t="shared" si="2"/>
        <v>-381979.50000000012</v>
      </c>
      <c r="F10" s="23">
        <f t="shared" si="2"/>
        <v>-374375.40000000008</v>
      </c>
      <c r="G10" s="23">
        <f t="shared" si="2"/>
        <v>-366771.3000000001</v>
      </c>
      <c r="H10" s="23">
        <f t="shared" si="2"/>
        <v>-359167.20000000013</v>
      </c>
      <c r="I10" s="23">
        <f t="shared" si="2"/>
        <v>-351563.10000000015</v>
      </c>
      <c r="J10" s="23">
        <f t="shared" si="2"/>
        <v>-343959.00000000006</v>
      </c>
      <c r="K10" s="23">
        <f t="shared" si="2"/>
        <v>-336354.90000000026</v>
      </c>
    </row>
    <row r="11" spans="1:14" s="7" customFormat="1" ht="6" customHeight="1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N11" s="8"/>
    </row>
    <row r="12" spans="1:14" s="7" customFormat="1">
      <c r="A12" s="12" t="s">
        <v>36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N12" s="8"/>
    </row>
    <row r="13" spans="1:14" s="7" customFormat="1">
      <c r="A13" s="6" t="s">
        <v>18</v>
      </c>
      <c r="B13" s="6">
        <f t="shared" ref="B13:K13" si="3">IF(B5&lt;$I$2,B5*$E$2,$E$2*$I$2)</f>
        <v>1260000</v>
      </c>
      <c r="C13" s="6">
        <f t="shared" si="3"/>
        <v>1890000</v>
      </c>
      <c r="D13" s="6">
        <f t="shared" si="3"/>
        <v>2520000</v>
      </c>
      <c r="E13" s="6">
        <f t="shared" si="3"/>
        <v>3150000</v>
      </c>
      <c r="F13" s="6">
        <f t="shared" si="3"/>
        <v>3780000</v>
      </c>
      <c r="G13" s="6">
        <f t="shared" si="3"/>
        <v>4410000</v>
      </c>
      <c r="H13" s="6">
        <f t="shared" si="3"/>
        <v>4410000</v>
      </c>
      <c r="I13" s="6">
        <f t="shared" si="3"/>
        <v>4410000</v>
      </c>
      <c r="J13" s="6">
        <f t="shared" si="3"/>
        <v>4410000</v>
      </c>
      <c r="K13" s="6">
        <f t="shared" si="3"/>
        <v>4410000</v>
      </c>
      <c r="L13" s="6"/>
      <c r="N13" s="8"/>
    </row>
    <row r="14" spans="1:14" s="7" customFormat="1">
      <c r="A14" s="7" t="s">
        <v>21</v>
      </c>
      <c r="B14" s="10">
        <f>IF($I$1&gt;=$I$3,$I$1,$I$3)</f>
        <v>0.37</v>
      </c>
      <c r="C14" s="10">
        <f t="shared" ref="C14:K14" si="4">IF($I$1&gt;=$I$3,$I$1,$I$3)</f>
        <v>0.37</v>
      </c>
      <c r="D14" s="10">
        <f t="shared" si="4"/>
        <v>0.37</v>
      </c>
      <c r="E14" s="10">
        <f t="shared" si="4"/>
        <v>0.37</v>
      </c>
      <c r="F14" s="10">
        <f t="shared" si="4"/>
        <v>0.37</v>
      </c>
      <c r="G14" s="10">
        <f t="shared" si="4"/>
        <v>0.37</v>
      </c>
      <c r="H14" s="10">
        <f t="shared" si="4"/>
        <v>0.37</v>
      </c>
      <c r="I14" s="10">
        <f t="shared" si="4"/>
        <v>0.37</v>
      </c>
      <c r="J14" s="10">
        <f t="shared" si="4"/>
        <v>0.37</v>
      </c>
      <c r="K14" s="10">
        <f t="shared" si="4"/>
        <v>0.37</v>
      </c>
      <c r="L14" s="10"/>
    </row>
    <row r="15" spans="1:14" s="7" customFormat="1">
      <c r="A15" s="7" t="s">
        <v>22</v>
      </c>
      <c r="B15" s="6">
        <f t="shared" ref="B15:K15" si="5">B14*B13</f>
        <v>466200</v>
      </c>
      <c r="C15" s="6">
        <f t="shared" si="5"/>
        <v>699300</v>
      </c>
      <c r="D15" s="6">
        <f t="shared" si="5"/>
        <v>932400</v>
      </c>
      <c r="E15" s="6">
        <f t="shared" si="5"/>
        <v>1165500</v>
      </c>
      <c r="F15" s="6">
        <f t="shared" si="5"/>
        <v>1398600</v>
      </c>
      <c r="G15" s="6">
        <f t="shared" si="5"/>
        <v>1631700</v>
      </c>
      <c r="H15" s="6">
        <f t="shared" si="5"/>
        <v>1631700</v>
      </c>
      <c r="I15" s="6">
        <f t="shared" si="5"/>
        <v>1631700</v>
      </c>
      <c r="J15" s="6">
        <f t="shared" si="5"/>
        <v>1631700</v>
      </c>
      <c r="K15" s="6">
        <f t="shared" si="5"/>
        <v>1631700</v>
      </c>
      <c r="L15" s="6"/>
    </row>
    <row r="16" spans="1:14" s="7" customFormat="1" ht="6" customHeight="1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1:12" s="6" customFormat="1">
      <c r="A17" s="6" t="s">
        <v>19</v>
      </c>
      <c r="B17" s="6">
        <f>IF(B5&lt;$I$2,0,(B5-$I$2)*$E$2)</f>
        <v>0</v>
      </c>
      <c r="C17" s="6">
        <f t="shared" ref="C17:K17" si="6">IF(C5&lt;$I$2,0,(C5-$I$2)*$E$2)</f>
        <v>0</v>
      </c>
      <c r="D17" s="6">
        <f t="shared" si="6"/>
        <v>0</v>
      </c>
      <c r="E17" s="6">
        <f t="shared" si="6"/>
        <v>0</v>
      </c>
      <c r="F17" s="6">
        <f t="shared" si="6"/>
        <v>0</v>
      </c>
      <c r="G17" s="6">
        <f t="shared" si="6"/>
        <v>0</v>
      </c>
      <c r="H17" s="6">
        <f t="shared" si="6"/>
        <v>630000.00000000058</v>
      </c>
      <c r="I17" s="6">
        <f t="shared" si="6"/>
        <v>1260000.0000000005</v>
      </c>
      <c r="J17" s="6">
        <f t="shared" si="6"/>
        <v>1890000.0000000002</v>
      </c>
      <c r="K17" s="6">
        <f t="shared" si="6"/>
        <v>2520000.0000000009</v>
      </c>
    </row>
    <row r="18" spans="1:12" s="7" customFormat="1">
      <c r="A18" s="7" t="s">
        <v>23</v>
      </c>
      <c r="B18" s="10">
        <f>IF($I$3&lt;$I$1,$I$1,0)</f>
        <v>0</v>
      </c>
      <c r="C18" s="10">
        <f t="shared" ref="C18:K18" si="7">IF($I$3&lt;$I$1,$I$1,0)</f>
        <v>0</v>
      </c>
      <c r="D18" s="10">
        <f t="shared" si="7"/>
        <v>0</v>
      </c>
      <c r="E18" s="10">
        <f t="shared" si="7"/>
        <v>0</v>
      </c>
      <c r="F18" s="10">
        <f t="shared" si="7"/>
        <v>0</v>
      </c>
      <c r="G18" s="10">
        <f t="shared" si="7"/>
        <v>0</v>
      </c>
      <c r="H18" s="10">
        <f t="shared" si="7"/>
        <v>0</v>
      </c>
      <c r="I18" s="10">
        <f t="shared" si="7"/>
        <v>0</v>
      </c>
      <c r="J18" s="10">
        <f t="shared" si="7"/>
        <v>0</v>
      </c>
      <c r="K18" s="10">
        <f t="shared" si="7"/>
        <v>0</v>
      </c>
      <c r="L18" s="10"/>
    </row>
    <row r="19" spans="1:12" s="10" customFormat="1">
      <c r="A19" s="10" t="s">
        <v>27</v>
      </c>
      <c r="B19" s="10">
        <f t="shared" ref="B19:K19" si="8">B18*B17</f>
        <v>0</v>
      </c>
      <c r="C19" s="10">
        <f t="shared" si="8"/>
        <v>0</v>
      </c>
      <c r="D19" s="10">
        <f t="shared" si="8"/>
        <v>0</v>
      </c>
      <c r="E19" s="10">
        <f t="shared" si="8"/>
        <v>0</v>
      </c>
      <c r="F19" s="10">
        <f t="shared" si="8"/>
        <v>0</v>
      </c>
      <c r="G19" s="10">
        <f t="shared" si="8"/>
        <v>0</v>
      </c>
      <c r="H19" s="10">
        <f t="shared" si="8"/>
        <v>0</v>
      </c>
      <c r="I19" s="10">
        <f t="shared" si="8"/>
        <v>0</v>
      </c>
      <c r="J19" s="10">
        <f t="shared" si="8"/>
        <v>0</v>
      </c>
      <c r="K19" s="10">
        <f t="shared" si="8"/>
        <v>0</v>
      </c>
    </row>
    <row r="20" spans="1:12" s="10" customFormat="1" ht="6" customHeight="1"/>
    <row r="21" spans="1:12" s="6" customFormat="1">
      <c r="A21" s="6" t="s">
        <v>20</v>
      </c>
      <c r="B21" s="6">
        <f>B13+B17</f>
        <v>1260000</v>
      </c>
      <c r="C21" s="6">
        <f t="shared" ref="C21" si="9">C13+C17</f>
        <v>1890000</v>
      </c>
      <c r="D21" s="6">
        <f>D13+D17</f>
        <v>2520000</v>
      </c>
      <c r="E21" s="6">
        <f>E13+E17</f>
        <v>3150000</v>
      </c>
      <c r="F21" s="6">
        <f>F13+F17</f>
        <v>3780000</v>
      </c>
      <c r="G21" s="6">
        <f>G13+G17</f>
        <v>4410000</v>
      </c>
      <c r="H21" s="6">
        <f t="shared" ref="H21" si="10">H13+H17</f>
        <v>5040000.0000000009</v>
      </c>
      <c r="I21" s="6">
        <f>I13+I17</f>
        <v>5670000</v>
      </c>
      <c r="J21" s="6">
        <f>J13+J17</f>
        <v>6300000</v>
      </c>
      <c r="K21" s="6">
        <f>K13+K17</f>
        <v>6930000.0000000009</v>
      </c>
    </row>
    <row r="22" spans="1:12" s="6" customFormat="1">
      <c r="A22" s="6" t="s">
        <v>29</v>
      </c>
      <c r="B22" s="10">
        <f t="shared" ref="B22:K22" si="11">B23/B21</f>
        <v>0.37</v>
      </c>
      <c r="C22" s="10">
        <f t="shared" si="11"/>
        <v>0.37</v>
      </c>
      <c r="D22" s="10">
        <f t="shared" si="11"/>
        <v>0.37</v>
      </c>
      <c r="E22" s="10">
        <f t="shared" si="11"/>
        <v>0.37</v>
      </c>
      <c r="F22" s="10">
        <f t="shared" si="11"/>
        <v>0.37</v>
      </c>
      <c r="G22" s="10">
        <f t="shared" si="11"/>
        <v>0.37</v>
      </c>
      <c r="H22" s="10">
        <f t="shared" si="11"/>
        <v>0.32374999999999993</v>
      </c>
      <c r="I22" s="10">
        <f t="shared" si="11"/>
        <v>0.2877777777777778</v>
      </c>
      <c r="J22" s="10">
        <f t="shared" si="11"/>
        <v>0.25900000000000001</v>
      </c>
      <c r="K22" s="10">
        <f t="shared" si="11"/>
        <v>0.23545454545454542</v>
      </c>
      <c r="L22" s="10"/>
    </row>
    <row r="23" spans="1:12" s="6" customFormat="1">
      <c r="A23" s="6" t="s">
        <v>28</v>
      </c>
      <c r="B23" s="6">
        <f t="shared" ref="B23:K23" si="12">B19+B15</f>
        <v>466200</v>
      </c>
      <c r="C23" s="6">
        <f t="shared" si="12"/>
        <v>699300</v>
      </c>
      <c r="D23" s="6">
        <f t="shared" si="12"/>
        <v>932400</v>
      </c>
      <c r="E23" s="6">
        <f t="shared" si="12"/>
        <v>1165500</v>
      </c>
      <c r="F23" s="6">
        <f t="shared" si="12"/>
        <v>1398600</v>
      </c>
      <c r="G23" s="6">
        <f t="shared" si="12"/>
        <v>1631700</v>
      </c>
      <c r="H23" s="6">
        <f t="shared" si="12"/>
        <v>1631700</v>
      </c>
      <c r="I23" s="6">
        <f t="shared" si="12"/>
        <v>1631700</v>
      </c>
      <c r="J23" s="6">
        <f t="shared" si="12"/>
        <v>1631700</v>
      </c>
      <c r="K23" s="6">
        <f t="shared" si="12"/>
        <v>1631700</v>
      </c>
    </row>
    <row r="24" spans="1:12" s="7" customFormat="1" ht="6" customHeight="1"/>
    <row r="25" spans="1:12" s="2" customFormat="1">
      <c r="A25" s="2" t="s">
        <v>0</v>
      </c>
      <c r="B25" s="15">
        <f>Variablen!$E$4</f>
        <v>0.05</v>
      </c>
      <c r="C25" s="15">
        <f>Variablen!$E$4</f>
        <v>0.05</v>
      </c>
      <c r="D25" s="15">
        <f>Variablen!$E$4</f>
        <v>0.05</v>
      </c>
      <c r="E25" s="15">
        <f>Variablen!$E$4</f>
        <v>0.05</v>
      </c>
      <c r="F25" s="15">
        <f>Variablen!$E$4</f>
        <v>0.05</v>
      </c>
      <c r="G25" s="15">
        <f>Variablen!$E$4</f>
        <v>0.05</v>
      </c>
      <c r="H25" s="15">
        <f>Variablen!$E$4</f>
        <v>0.05</v>
      </c>
      <c r="I25" s="15">
        <f>Variablen!$E$4</f>
        <v>0.05</v>
      </c>
      <c r="J25" s="15">
        <f>Variablen!$E$4</f>
        <v>0.05</v>
      </c>
      <c r="K25" s="15">
        <f>Variablen!$E$4</f>
        <v>0.05</v>
      </c>
    </row>
    <row r="26" spans="1:12" s="1" customFormat="1">
      <c r="A26" s="1" t="s">
        <v>3</v>
      </c>
      <c r="B26" s="1">
        <f t="shared" ref="B26:K26" si="13">B25*B21</f>
        <v>63000</v>
      </c>
      <c r="C26" s="1">
        <f t="shared" si="13"/>
        <v>94500</v>
      </c>
      <c r="D26" s="1">
        <f t="shared" si="13"/>
        <v>126000</v>
      </c>
      <c r="E26" s="1">
        <f t="shared" si="13"/>
        <v>157500</v>
      </c>
      <c r="F26" s="1">
        <f t="shared" si="13"/>
        <v>189000</v>
      </c>
      <c r="G26" s="1">
        <f t="shared" si="13"/>
        <v>220500</v>
      </c>
      <c r="H26" s="1">
        <f t="shared" si="13"/>
        <v>252000.00000000006</v>
      </c>
      <c r="I26" s="1">
        <f t="shared" si="13"/>
        <v>283500</v>
      </c>
      <c r="J26" s="1">
        <f t="shared" si="13"/>
        <v>315000</v>
      </c>
      <c r="K26" s="1">
        <f t="shared" si="13"/>
        <v>346500.00000000006</v>
      </c>
    </row>
    <row r="27" spans="1:12" ht="6" customHeight="1"/>
    <row r="28" spans="1:12" s="10" customFormat="1">
      <c r="A28" s="10" t="s">
        <v>5</v>
      </c>
      <c r="B28" s="10">
        <f t="shared" ref="B28:K28" si="14">B25+B22</f>
        <v>0.42</v>
      </c>
      <c r="C28" s="10">
        <f t="shared" si="14"/>
        <v>0.42</v>
      </c>
      <c r="D28" s="10">
        <f t="shared" si="14"/>
        <v>0.42</v>
      </c>
      <c r="E28" s="10">
        <f t="shared" si="14"/>
        <v>0.42</v>
      </c>
      <c r="F28" s="10">
        <f t="shared" si="14"/>
        <v>0.42</v>
      </c>
      <c r="G28" s="10">
        <f t="shared" si="14"/>
        <v>0.42</v>
      </c>
      <c r="H28" s="10">
        <f t="shared" si="14"/>
        <v>0.37374999999999992</v>
      </c>
      <c r="I28" s="10">
        <f t="shared" si="14"/>
        <v>0.33777777777777779</v>
      </c>
      <c r="J28" s="10">
        <f t="shared" si="14"/>
        <v>0.309</v>
      </c>
      <c r="K28" s="10">
        <f t="shared" si="14"/>
        <v>0.28545454545454541</v>
      </c>
    </row>
    <row r="29" spans="1:12" s="6" customFormat="1">
      <c r="A29" s="6" t="s">
        <v>4</v>
      </c>
      <c r="B29" s="6">
        <f t="shared" ref="B29:K29" si="15">B28*B21</f>
        <v>529200</v>
      </c>
      <c r="C29" s="6">
        <f t="shared" si="15"/>
        <v>793800</v>
      </c>
      <c r="D29" s="6">
        <f t="shared" si="15"/>
        <v>1058400</v>
      </c>
      <c r="E29" s="6">
        <f t="shared" si="15"/>
        <v>1323000</v>
      </c>
      <c r="F29" s="6">
        <f t="shared" si="15"/>
        <v>1587600</v>
      </c>
      <c r="G29" s="6">
        <f t="shared" si="15"/>
        <v>1852200</v>
      </c>
      <c r="H29" s="6">
        <f t="shared" si="15"/>
        <v>1883700</v>
      </c>
      <c r="I29" s="6">
        <f t="shared" si="15"/>
        <v>1915200</v>
      </c>
      <c r="J29" s="6">
        <f t="shared" si="15"/>
        <v>1946700</v>
      </c>
      <c r="K29" s="6">
        <f t="shared" si="15"/>
        <v>1978200</v>
      </c>
    </row>
    <row r="30" spans="1:12" s="7" customFormat="1" ht="6" customHeight="1"/>
    <row r="31" spans="1:12" s="10" customFormat="1">
      <c r="A31" s="10" t="s">
        <v>1</v>
      </c>
      <c r="B31" s="17">
        <f>Variablen!E5</f>
        <v>0.32</v>
      </c>
      <c r="C31" s="10">
        <f>B31</f>
        <v>0.32</v>
      </c>
      <c r="D31" s="10">
        <f t="shared" ref="D31:K31" si="16">C31</f>
        <v>0.32</v>
      </c>
      <c r="E31" s="10">
        <f t="shared" si="16"/>
        <v>0.32</v>
      </c>
      <c r="F31" s="10">
        <f t="shared" si="16"/>
        <v>0.32</v>
      </c>
      <c r="G31" s="10">
        <f t="shared" si="16"/>
        <v>0.32</v>
      </c>
      <c r="H31" s="10">
        <f t="shared" si="16"/>
        <v>0.32</v>
      </c>
      <c r="I31" s="10">
        <f t="shared" si="16"/>
        <v>0.32</v>
      </c>
      <c r="J31" s="10">
        <f t="shared" si="16"/>
        <v>0.32</v>
      </c>
      <c r="K31" s="10">
        <f t="shared" si="16"/>
        <v>0.32</v>
      </c>
    </row>
    <row r="32" spans="1:12" s="6" customFormat="1">
      <c r="A32" s="6" t="s">
        <v>2</v>
      </c>
      <c r="B32" s="6">
        <f t="shared" ref="B32:K32" si="17">B31*B21</f>
        <v>403200</v>
      </c>
      <c r="C32" s="6">
        <f t="shared" si="17"/>
        <v>604800</v>
      </c>
      <c r="D32" s="6">
        <f t="shared" si="17"/>
        <v>806400</v>
      </c>
      <c r="E32" s="6">
        <f t="shared" si="17"/>
        <v>1008000</v>
      </c>
      <c r="F32" s="6">
        <f t="shared" si="17"/>
        <v>1209600</v>
      </c>
      <c r="G32" s="6">
        <f t="shared" si="17"/>
        <v>1411200</v>
      </c>
      <c r="H32" s="6">
        <f t="shared" si="17"/>
        <v>1612800.0000000002</v>
      </c>
      <c r="I32" s="6">
        <f t="shared" si="17"/>
        <v>1814400</v>
      </c>
      <c r="J32" s="6">
        <f t="shared" si="17"/>
        <v>2016000</v>
      </c>
      <c r="K32" s="6">
        <f t="shared" si="17"/>
        <v>2217600.0000000005</v>
      </c>
    </row>
    <row r="33" spans="1:12" s="7" customFormat="1" ht="6" customHeight="1"/>
    <row r="34" spans="1:12" s="10" customFormat="1">
      <c r="A34" s="10" t="s">
        <v>6</v>
      </c>
      <c r="B34" s="10">
        <f t="shared" ref="B34:K34" si="18">B35/B21</f>
        <v>0.33333333333333331</v>
      </c>
      <c r="C34" s="10">
        <f t="shared" si="18"/>
        <v>0.22222222222222221</v>
      </c>
      <c r="D34" s="10">
        <f t="shared" si="18"/>
        <v>0.16666666666666666</v>
      </c>
      <c r="E34" s="10">
        <f t="shared" si="18"/>
        <v>0.13333333333333333</v>
      </c>
      <c r="F34" s="10">
        <f t="shared" si="18"/>
        <v>0.1111111111111111</v>
      </c>
      <c r="G34" s="10">
        <f t="shared" si="18"/>
        <v>9.5238095238095233E-2</v>
      </c>
      <c r="H34" s="10">
        <f t="shared" si="18"/>
        <v>8.3333333333333315E-2</v>
      </c>
      <c r="I34" s="10">
        <f t="shared" si="18"/>
        <v>7.407407407407407E-2</v>
      </c>
      <c r="J34" s="10">
        <f t="shared" si="18"/>
        <v>6.6666666666666666E-2</v>
      </c>
      <c r="K34" s="10">
        <f t="shared" si="18"/>
        <v>6.0606060606060601E-2</v>
      </c>
    </row>
    <row r="35" spans="1:12" s="6" customFormat="1">
      <c r="A35" s="6" t="s">
        <v>7</v>
      </c>
      <c r="B35" s="18">
        <f>Variablen!H4*Variablen!H5</f>
        <v>420000</v>
      </c>
      <c r="C35" s="18">
        <f t="shared" ref="C35:K35" si="19">600*$C$1</f>
        <v>420000</v>
      </c>
      <c r="D35" s="18">
        <f t="shared" si="19"/>
        <v>420000</v>
      </c>
      <c r="E35" s="18">
        <f t="shared" si="19"/>
        <v>420000</v>
      </c>
      <c r="F35" s="18">
        <f t="shared" si="19"/>
        <v>420000</v>
      </c>
      <c r="G35" s="18">
        <f t="shared" si="19"/>
        <v>420000</v>
      </c>
      <c r="H35" s="18">
        <f t="shared" si="19"/>
        <v>420000</v>
      </c>
      <c r="I35" s="18">
        <f t="shared" si="19"/>
        <v>420000</v>
      </c>
      <c r="J35" s="18">
        <f t="shared" si="19"/>
        <v>420000</v>
      </c>
      <c r="K35" s="18">
        <f t="shared" si="19"/>
        <v>420000</v>
      </c>
    </row>
    <row r="36" spans="1:12" s="7" customFormat="1" ht="6" customHeight="1"/>
    <row r="37" spans="1:12" s="6" customFormat="1">
      <c r="A37" s="6" t="s">
        <v>9</v>
      </c>
      <c r="B37" s="10">
        <f>B31+B34</f>
        <v>0.65333333333333332</v>
      </c>
      <c r="C37" s="10">
        <f t="shared" ref="C37:K37" si="20">C31+C34</f>
        <v>0.54222222222222216</v>
      </c>
      <c r="D37" s="10">
        <f t="shared" si="20"/>
        <v>0.48666666666666669</v>
      </c>
      <c r="E37" s="10">
        <f t="shared" si="20"/>
        <v>0.45333333333333337</v>
      </c>
      <c r="F37" s="10">
        <f t="shared" si="20"/>
        <v>0.43111111111111111</v>
      </c>
      <c r="G37" s="10">
        <f t="shared" si="20"/>
        <v>0.41523809523809524</v>
      </c>
      <c r="H37" s="10">
        <f t="shared" si="20"/>
        <v>0.40333333333333332</v>
      </c>
      <c r="I37" s="10">
        <f t="shared" si="20"/>
        <v>0.39407407407407408</v>
      </c>
      <c r="J37" s="10">
        <f t="shared" si="20"/>
        <v>0.38666666666666666</v>
      </c>
      <c r="K37" s="10">
        <f t="shared" si="20"/>
        <v>0.38060606060606061</v>
      </c>
    </row>
    <row r="38" spans="1:12" s="10" customFormat="1">
      <c r="A38" s="10" t="s">
        <v>8</v>
      </c>
      <c r="B38" s="6">
        <f t="shared" ref="B38:K38" si="21">B37*B21</f>
        <v>823200</v>
      </c>
      <c r="C38" s="6">
        <f t="shared" si="21"/>
        <v>1024799.9999999999</v>
      </c>
      <c r="D38" s="6">
        <f t="shared" si="21"/>
        <v>1226400</v>
      </c>
      <c r="E38" s="6">
        <f t="shared" si="21"/>
        <v>1428000</v>
      </c>
      <c r="F38" s="6">
        <f t="shared" si="21"/>
        <v>1629600</v>
      </c>
      <c r="G38" s="6">
        <f t="shared" si="21"/>
        <v>1831200</v>
      </c>
      <c r="H38" s="6">
        <f t="shared" si="21"/>
        <v>2032800.0000000002</v>
      </c>
      <c r="I38" s="6">
        <f t="shared" si="21"/>
        <v>2234400</v>
      </c>
      <c r="J38" s="6">
        <f t="shared" si="21"/>
        <v>2436000</v>
      </c>
      <c r="K38" s="6">
        <f t="shared" si="21"/>
        <v>2637600.0000000005</v>
      </c>
    </row>
    <row r="39" spans="1:12" s="7" customFormat="1" ht="6" customHeight="1"/>
    <row r="40" spans="1:12" s="10" customFormat="1">
      <c r="A40" s="10" t="s">
        <v>10</v>
      </c>
      <c r="B40" s="10">
        <f t="shared" ref="B40:K40" si="22">B28-B37</f>
        <v>-0.23333333333333334</v>
      </c>
      <c r="C40" s="10">
        <f t="shared" si="22"/>
        <v>-0.12222222222222218</v>
      </c>
      <c r="D40" s="10">
        <f t="shared" si="22"/>
        <v>-6.6666666666666707E-2</v>
      </c>
      <c r="E40" s="10">
        <f t="shared" si="22"/>
        <v>-3.3333333333333381E-2</v>
      </c>
      <c r="F40" s="10">
        <f t="shared" si="22"/>
        <v>-1.1111111111111127E-2</v>
      </c>
      <c r="G40" s="10">
        <f t="shared" si="22"/>
        <v>4.761904761904745E-3</v>
      </c>
      <c r="H40" s="10">
        <f t="shared" si="22"/>
        <v>-2.9583333333333406E-2</v>
      </c>
      <c r="I40" s="10">
        <f t="shared" si="22"/>
        <v>-5.6296296296296289E-2</v>
      </c>
      <c r="J40" s="10">
        <f t="shared" si="22"/>
        <v>-7.7666666666666662E-2</v>
      </c>
      <c r="K40" s="10">
        <f t="shared" si="22"/>
        <v>-9.5151515151515209E-2</v>
      </c>
    </row>
    <row r="41" spans="1:12" s="6" customFormat="1">
      <c r="A41" s="6" t="s">
        <v>11</v>
      </c>
      <c r="B41" s="6">
        <f t="shared" ref="B41:K41" si="23">B40*B21</f>
        <v>-294000</v>
      </c>
      <c r="C41" s="6">
        <f t="shared" si="23"/>
        <v>-230999.99999999991</v>
      </c>
      <c r="D41" s="6">
        <f t="shared" si="23"/>
        <v>-168000.00000000012</v>
      </c>
      <c r="E41" s="6">
        <f t="shared" si="23"/>
        <v>-105000.00000000015</v>
      </c>
      <c r="F41" s="6">
        <f t="shared" si="23"/>
        <v>-42000.000000000058</v>
      </c>
      <c r="G41" s="6">
        <f t="shared" si="23"/>
        <v>20999.999999999924</v>
      </c>
      <c r="H41" s="6">
        <f t="shared" si="23"/>
        <v>-149100.00000000041</v>
      </c>
      <c r="I41" s="6">
        <f t="shared" si="23"/>
        <v>-319199.99999999994</v>
      </c>
      <c r="J41" s="6">
        <f t="shared" si="23"/>
        <v>-489299.99999999994</v>
      </c>
      <c r="K41" s="6">
        <f t="shared" si="23"/>
        <v>-659400.00000000047</v>
      </c>
    </row>
    <row r="42" spans="1:12" ht="6" customHeight="1"/>
    <row r="43" spans="1:12">
      <c r="A43" s="12" t="s">
        <v>51</v>
      </c>
    </row>
    <row r="44" spans="1:12" s="7" customFormat="1">
      <c r="A44" s="6" t="s">
        <v>30</v>
      </c>
      <c r="B44" s="10">
        <f t="shared" ref="B44:K44" si="24">B22</f>
        <v>0.37</v>
      </c>
      <c r="C44" s="10">
        <f t="shared" si="24"/>
        <v>0.37</v>
      </c>
      <c r="D44" s="10">
        <f t="shared" si="24"/>
        <v>0.37</v>
      </c>
      <c r="E44" s="10">
        <f t="shared" si="24"/>
        <v>0.37</v>
      </c>
      <c r="F44" s="10">
        <f t="shared" si="24"/>
        <v>0.37</v>
      </c>
      <c r="G44" s="10">
        <f t="shared" si="24"/>
        <v>0.37</v>
      </c>
      <c r="H44" s="10">
        <f t="shared" si="24"/>
        <v>0.32374999999999993</v>
      </c>
      <c r="I44" s="10">
        <f t="shared" si="24"/>
        <v>0.2877777777777778</v>
      </c>
      <c r="J44" s="10">
        <f t="shared" si="24"/>
        <v>0.25900000000000001</v>
      </c>
      <c r="K44" s="10">
        <f t="shared" si="24"/>
        <v>0.23545454545454542</v>
      </c>
      <c r="L44" s="10"/>
    </row>
    <row r="45" spans="1:12" s="7" customFormat="1">
      <c r="A45" s="7" t="s">
        <v>17</v>
      </c>
      <c r="B45" s="10">
        <f t="shared" ref="B45:K45" si="25">$I$1</f>
        <v>0.28206999999999999</v>
      </c>
      <c r="C45" s="10">
        <f t="shared" si="25"/>
        <v>0.28206999999999999</v>
      </c>
      <c r="D45" s="10">
        <f t="shared" si="25"/>
        <v>0.28206999999999999</v>
      </c>
      <c r="E45" s="10">
        <f t="shared" si="25"/>
        <v>0.28206999999999999</v>
      </c>
      <c r="F45" s="10">
        <f t="shared" si="25"/>
        <v>0.28206999999999999</v>
      </c>
      <c r="G45" s="10">
        <f t="shared" si="25"/>
        <v>0.28206999999999999</v>
      </c>
      <c r="H45" s="10">
        <f t="shared" si="25"/>
        <v>0.28206999999999999</v>
      </c>
      <c r="I45" s="10">
        <f t="shared" si="25"/>
        <v>0.28206999999999999</v>
      </c>
      <c r="J45" s="10">
        <f t="shared" si="25"/>
        <v>0.28206999999999999</v>
      </c>
      <c r="K45" s="10">
        <f t="shared" si="25"/>
        <v>0.28206999999999999</v>
      </c>
      <c r="L45" s="10"/>
    </row>
    <row r="46" spans="1:12" s="7" customFormat="1">
      <c r="A46" s="7" t="s">
        <v>31</v>
      </c>
      <c r="B46" s="10">
        <f t="shared" ref="B46:K46" si="26">B45-B44</f>
        <v>-8.7930000000000008E-2</v>
      </c>
      <c r="C46" s="10">
        <f t="shared" si="26"/>
        <v>-8.7930000000000008E-2</v>
      </c>
      <c r="D46" s="10">
        <f t="shared" si="26"/>
        <v>-8.7930000000000008E-2</v>
      </c>
      <c r="E46" s="10">
        <f t="shared" si="26"/>
        <v>-8.7930000000000008E-2</v>
      </c>
      <c r="F46" s="10">
        <f t="shared" si="26"/>
        <v>-8.7930000000000008E-2</v>
      </c>
      <c r="G46" s="10">
        <f t="shared" si="26"/>
        <v>-8.7930000000000008E-2</v>
      </c>
      <c r="H46" s="10">
        <f t="shared" si="26"/>
        <v>-4.1679999999999939E-2</v>
      </c>
      <c r="I46" s="10">
        <f t="shared" si="26"/>
        <v>-5.7077777777778116E-3</v>
      </c>
      <c r="J46" s="10">
        <f t="shared" si="26"/>
        <v>2.3069999999999979E-2</v>
      </c>
      <c r="K46" s="10">
        <f t="shared" si="26"/>
        <v>4.6615454545454571E-2</v>
      </c>
      <c r="L46" s="10"/>
    </row>
    <row r="47" spans="1:12">
      <c r="A47" t="s">
        <v>32</v>
      </c>
      <c r="B47" s="1">
        <f t="shared" ref="B47:K47" si="27">B46*B21</f>
        <v>-110791.80000000002</v>
      </c>
      <c r="C47" s="1">
        <f t="shared" si="27"/>
        <v>-166187.70000000001</v>
      </c>
      <c r="D47" s="1">
        <f t="shared" si="27"/>
        <v>-221583.60000000003</v>
      </c>
      <c r="E47" s="1">
        <f t="shared" si="27"/>
        <v>-276979.5</v>
      </c>
      <c r="F47" s="1">
        <f t="shared" si="27"/>
        <v>-332375.40000000002</v>
      </c>
      <c r="G47" s="1">
        <f t="shared" si="27"/>
        <v>-387771.30000000005</v>
      </c>
      <c r="H47" s="1">
        <f t="shared" si="27"/>
        <v>-210067.19999999972</v>
      </c>
      <c r="I47" s="1">
        <f t="shared" si="27"/>
        <v>-32363.100000000191</v>
      </c>
      <c r="J47" s="1">
        <f t="shared" si="27"/>
        <v>145340.99999999988</v>
      </c>
      <c r="K47" s="1">
        <f t="shared" si="27"/>
        <v>323045.10000000021</v>
      </c>
      <c r="L47" s="1"/>
    </row>
    <row r="49" spans="1:11" s="12" customFormat="1">
      <c r="A49" s="12" t="s">
        <v>33</v>
      </c>
      <c r="B49" s="3">
        <f t="shared" ref="B49:K49" si="28">B47+B41</f>
        <v>-404791.80000000005</v>
      </c>
      <c r="C49" s="3">
        <f t="shared" si="28"/>
        <v>-397187.69999999995</v>
      </c>
      <c r="D49" s="3">
        <f t="shared" si="28"/>
        <v>-389583.60000000015</v>
      </c>
      <c r="E49" s="3">
        <f t="shared" si="28"/>
        <v>-381979.50000000012</v>
      </c>
      <c r="F49" s="3">
        <f t="shared" si="28"/>
        <v>-374375.40000000008</v>
      </c>
      <c r="G49" s="3">
        <f t="shared" si="28"/>
        <v>-366771.3000000001</v>
      </c>
      <c r="H49" s="3">
        <f t="shared" si="28"/>
        <v>-359167.20000000013</v>
      </c>
      <c r="I49" s="3">
        <f t="shared" si="28"/>
        <v>-351563.10000000015</v>
      </c>
      <c r="J49" s="3">
        <f t="shared" si="28"/>
        <v>-343959.00000000006</v>
      </c>
      <c r="K49" s="3">
        <f t="shared" si="28"/>
        <v>-336354.90000000026</v>
      </c>
    </row>
  </sheetData>
  <pageMargins left="0.7" right="0.7" top="0.78740157499999996" bottom="0.78740157499999996" header="0.3" footer="0.3"/>
  <pageSetup paperSize="9" orientation="portrait" horizontalDpi="0" verticalDpi="0" r:id="rId1"/>
  <ignoredErrors>
    <ignoredError sqref="B9:K9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3"/>
  <sheetViews>
    <sheetView workbookViewId="0">
      <selection sqref="A1:XFD1048576"/>
    </sheetView>
  </sheetViews>
  <sheetFormatPr baseColWidth="10" defaultRowHeight="14.4"/>
  <cols>
    <col min="1" max="1" width="31.5546875" bestFit="1" customWidth="1"/>
  </cols>
  <sheetData>
    <row r="1" spans="1:14">
      <c r="A1" t="s">
        <v>53</v>
      </c>
      <c r="B1" s="4" t="s">
        <v>14</v>
      </c>
      <c r="C1" s="19">
        <f>Variablen!H5</f>
        <v>700</v>
      </c>
      <c r="D1" s="4" t="s">
        <v>13</v>
      </c>
      <c r="E1" s="14">
        <f>Variablen!H6</f>
        <v>9000</v>
      </c>
      <c r="F1" t="s">
        <v>39</v>
      </c>
      <c r="H1" s="4" t="s">
        <v>47</v>
      </c>
      <c r="I1" s="15">
        <f>Variablen!B4</f>
        <v>0.28206999999999999</v>
      </c>
      <c r="J1" t="s">
        <v>26</v>
      </c>
      <c r="L1" s="4" t="s">
        <v>54</v>
      </c>
      <c r="M1" s="2">
        <f>Variablen!B5</f>
        <v>0.2</v>
      </c>
      <c r="N1" t="s">
        <v>26</v>
      </c>
    </row>
    <row r="2" spans="1:14">
      <c r="B2" s="4"/>
      <c r="C2" s="5"/>
      <c r="D2" s="4" t="s">
        <v>25</v>
      </c>
      <c r="E2" s="14">
        <f>C1*E1</f>
        <v>6300000</v>
      </c>
      <c r="F2" t="s">
        <v>48</v>
      </c>
      <c r="H2" s="4" t="s">
        <v>15</v>
      </c>
      <c r="I2" s="25">
        <f>Variablen!K4</f>
        <v>0.7</v>
      </c>
      <c r="L2" s="4" t="s">
        <v>55</v>
      </c>
      <c r="M2" s="25">
        <f>Variablen!K6</f>
        <v>0.2</v>
      </c>
    </row>
    <row r="3" spans="1:14">
      <c r="H3" s="4" t="s">
        <v>16</v>
      </c>
      <c r="I3" s="15">
        <f>Variablen!K5</f>
        <v>0.37</v>
      </c>
      <c r="J3" t="s">
        <v>26</v>
      </c>
      <c r="L3" s="4"/>
    </row>
    <row r="4" spans="1:14">
      <c r="H4" s="4"/>
      <c r="I4" s="15"/>
      <c r="L4" s="4"/>
    </row>
    <row r="5" spans="1:14" s="20" customFormat="1">
      <c r="A5" s="20" t="s">
        <v>24</v>
      </c>
      <c r="B5" s="16">
        <v>0.2</v>
      </c>
      <c r="C5" s="16">
        <v>0.3</v>
      </c>
      <c r="D5" s="16">
        <v>0.4</v>
      </c>
      <c r="E5" s="16">
        <v>0.5</v>
      </c>
      <c r="F5" s="16">
        <v>0.6</v>
      </c>
      <c r="G5" s="16">
        <v>0.7</v>
      </c>
      <c r="H5" s="16">
        <v>0.8</v>
      </c>
      <c r="I5" s="16">
        <v>0.9</v>
      </c>
      <c r="J5" s="16">
        <v>1</v>
      </c>
      <c r="K5" s="16">
        <v>1.1000000000000001</v>
      </c>
      <c r="L5" s="16"/>
      <c r="N5" s="21"/>
    </row>
    <row r="6" spans="1:14" s="20" customFormat="1" ht="6" customHeigh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N6" s="21"/>
    </row>
    <row r="7" spans="1:14" s="20" customFormat="1">
      <c r="A7" s="22" t="s">
        <v>50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N7" s="21"/>
    </row>
    <row r="8" spans="1:14">
      <c r="A8" s="6" t="s">
        <v>59</v>
      </c>
      <c r="B8" s="23">
        <f>B45</f>
        <v>-294000</v>
      </c>
      <c r="C8" s="23">
        <f t="shared" ref="C8:K8" si="0">C45</f>
        <v>-230999.99999999991</v>
      </c>
      <c r="D8" s="23">
        <f t="shared" si="0"/>
        <v>-168000.00000000012</v>
      </c>
      <c r="E8" s="23">
        <f t="shared" si="0"/>
        <v>-105000.00000000015</v>
      </c>
      <c r="F8" s="23">
        <f t="shared" si="0"/>
        <v>-42000.000000000058</v>
      </c>
      <c r="G8" s="23">
        <f t="shared" si="0"/>
        <v>20999.999999999924</v>
      </c>
      <c r="H8" s="23">
        <f t="shared" si="0"/>
        <v>-149100.00000000041</v>
      </c>
      <c r="I8" s="23">
        <f t="shared" si="0"/>
        <v>-319199.99999999994</v>
      </c>
      <c r="J8" s="23">
        <f t="shared" si="0"/>
        <v>-489299.99999999994</v>
      </c>
      <c r="K8" s="23">
        <f t="shared" si="0"/>
        <v>-659400.00000000047</v>
      </c>
    </row>
    <row r="9" spans="1:14">
      <c r="A9" t="s">
        <v>60</v>
      </c>
      <c r="B9" s="23">
        <f t="shared" ref="B9:K9" si="1">B51</f>
        <v>-110791.80000000002</v>
      </c>
      <c r="C9" s="23">
        <f t="shared" si="1"/>
        <v>-166187.70000000001</v>
      </c>
      <c r="D9" s="23">
        <f t="shared" si="1"/>
        <v>-221583.60000000003</v>
      </c>
      <c r="E9" s="23">
        <f t="shared" si="1"/>
        <v>-276979.5</v>
      </c>
      <c r="F9" s="23">
        <f t="shared" si="1"/>
        <v>-332375.40000000002</v>
      </c>
      <c r="G9" s="23">
        <f t="shared" si="1"/>
        <v>-387771.30000000005</v>
      </c>
      <c r="H9" s="23">
        <f t="shared" si="1"/>
        <v>-210067.19999999972</v>
      </c>
      <c r="I9" s="23">
        <f t="shared" si="1"/>
        <v>-32363.100000000191</v>
      </c>
      <c r="J9" s="23">
        <f t="shared" si="1"/>
        <v>145340.99999999988</v>
      </c>
      <c r="K9" s="23">
        <f t="shared" si="1"/>
        <v>323045.10000000021</v>
      </c>
      <c r="L9" s="1"/>
    </row>
    <row r="10" spans="1:14">
      <c r="A10" t="s">
        <v>33</v>
      </c>
      <c r="B10" s="23">
        <f t="shared" ref="B10:K10" si="2">B53</f>
        <v>-404791.80000000005</v>
      </c>
      <c r="C10" s="23">
        <f t="shared" si="2"/>
        <v>-397187.69999999995</v>
      </c>
      <c r="D10" s="23">
        <f t="shared" si="2"/>
        <v>-389583.60000000015</v>
      </c>
      <c r="E10" s="23">
        <f t="shared" si="2"/>
        <v>-381979.50000000012</v>
      </c>
      <c r="F10" s="23">
        <f t="shared" si="2"/>
        <v>-374375.40000000008</v>
      </c>
      <c r="G10" s="23">
        <f t="shared" si="2"/>
        <v>-366771.3000000001</v>
      </c>
      <c r="H10" s="23">
        <f t="shared" si="2"/>
        <v>-359167.20000000013</v>
      </c>
      <c r="I10" s="23">
        <f t="shared" si="2"/>
        <v>-351563.10000000015</v>
      </c>
      <c r="J10" s="23">
        <f t="shared" si="2"/>
        <v>-343959.00000000006</v>
      </c>
      <c r="K10" s="23">
        <f t="shared" si="2"/>
        <v>-336354.90000000026</v>
      </c>
    </row>
    <row r="11" spans="1:14" s="7" customFormat="1" ht="6" customHeight="1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N11" s="8"/>
    </row>
    <row r="12" spans="1:14" s="7" customFormat="1">
      <c r="A12" s="12" t="s">
        <v>36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N12" s="8"/>
    </row>
    <row r="13" spans="1:14" s="7" customFormat="1">
      <c r="A13" s="6" t="s">
        <v>18</v>
      </c>
      <c r="B13" s="6">
        <f t="shared" ref="B13:K13" si="3">IF(B5&lt;$I$2,B5*$E$2,$E$2*$I$2)</f>
        <v>1260000</v>
      </c>
      <c r="C13" s="6">
        <f t="shared" si="3"/>
        <v>1890000</v>
      </c>
      <c r="D13" s="6">
        <f t="shared" si="3"/>
        <v>2520000</v>
      </c>
      <c r="E13" s="6">
        <f t="shared" si="3"/>
        <v>3150000</v>
      </c>
      <c r="F13" s="6">
        <f t="shared" si="3"/>
        <v>3780000</v>
      </c>
      <c r="G13" s="6">
        <f t="shared" si="3"/>
        <v>4410000</v>
      </c>
      <c r="H13" s="6">
        <f t="shared" si="3"/>
        <v>4410000</v>
      </c>
      <c r="I13" s="6">
        <f t="shared" si="3"/>
        <v>4410000</v>
      </c>
      <c r="J13" s="6">
        <f t="shared" si="3"/>
        <v>4410000</v>
      </c>
      <c r="K13" s="6">
        <f t="shared" si="3"/>
        <v>4410000</v>
      </c>
      <c r="L13" s="6"/>
      <c r="N13" s="8"/>
    </row>
    <row r="14" spans="1:14" s="7" customFormat="1">
      <c r="A14" s="7" t="s">
        <v>21</v>
      </c>
      <c r="B14" s="10">
        <f>IF($I$1&gt;=$I$3,$I$1,$I$3)</f>
        <v>0.37</v>
      </c>
      <c r="C14" s="10">
        <f t="shared" ref="C14:K14" si="4">IF($I$1&gt;=$I$3,$I$1,$I$3)</f>
        <v>0.37</v>
      </c>
      <c r="D14" s="10">
        <f t="shared" si="4"/>
        <v>0.37</v>
      </c>
      <c r="E14" s="10">
        <f t="shared" si="4"/>
        <v>0.37</v>
      </c>
      <c r="F14" s="10">
        <f t="shared" si="4"/>
        <v>0.37</v>
      </c>
      <c r="G14" s="10">
        <f t="shared" si="4"/>
        <v>0.37</v>
      </c>
      <c r="H14" s="10">
        <f t="shared" si="4"/>
        <v>0.37</v>
      </c>
      <c r="I14" s="10">
        <f t="shared" si="4"/>
        <v>0.37</v>
      </c>
      <c r="J14" s="10">
        <f t="shared" si="4"/>
        <v>0.37</v>
      </c>
      <c r="K14" s="10">
        <f t="shared" si="4"/>
        <v>0.37</v>
      </c>
      <c r="L14" s="10"/>
    </row>
    <row r="15" spans="1:14" s="7" customFormat="1">
      <c r="A15" s="7" t="s">
        <v>64</v>
      </c>
      <c r="B15" s="6">
        <f t="shared" ref="B15:K15" si="5">B14*B13</f>
        <v>466200</v>
      </c>
      <c r="C15" s="6">
        <f t="shared" si="5"/>
        <v>699300</v>
      </c>
      <c r="D15" s="6">
        <f t="shared" si="5"/>
        <v>932400</v>
      </c>
      <c r="E15" s="6">
        <f t="shared" si="5"/>
        <v>1165500</v>
      </c>
      <c r="F15" s="6">
        <f t="shared" si="5"/>
        <v>1398600</v>
      </c>
      <c r="G15" s="6">
        <f t="shared" si="5"/>
        <v>1631700</v>
      </c>
      <c r="H15" s="6">
        <f t="shared" si="5"/>
        <v>1631700</v>
      </c>
      <c r="I15" s="6">
        <f t="shared" si="5"/>
        <v>1631700</v>
      </c>
      <c r="J15" s="6">
        <f t="shared" si="5"/>
        <v>1631700</v>
      </c>
      <c r="K15" s="6">
        <f t="shared" si="5"/>
        <v>1631700</v>
      </c>
      <c r="L15" s="6"/>
    </row>
    <row r="16" spans="1:14" s="7" customFormat="1" ht="6" customHeight="1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1:12" s="6" customFormat="1">
      <c r="A17" s="6" t="s">
        <v>19</v>
      </c>
      <c r="B17" s="6">
        <f>IF(AND($I$2&lt;B5,B5&lt;=($I$2+$M$2)),$E$2*(B5-$I$2),0)</f>
        <v>0</v>
      </c>
      <c r="C17" s="6">
        <f t="shared" ref="C17:J17" si="6">IF(AND($I$2&lt;C5,C5&lt;=($I$2+$M$2)),$E$2*(C5-$I$2),0)</f>
        <v>0</v>
      </c>
      <c r="D17" s="6">
        <f t="shared" si="6"/>
        <v>0</v>
      </c>
      <c r="E17" s="6">
        <f t="shared" si="6"/>
        <v>0</v>
      </c>
      <c r="F17" s="6">
        <f t="shared" si="6"/>
        <v>0</v>
      </c>
      <c r="G17" s="6">
        <f t="shared" si="6"/>
        <v>0</v>
      </c>
      <c r="H17" s="6">
        <f t="shared" si="6"/>
        <v>630000.00000000058</v>
      </c>
      <c r="I17" s="6">
        <f t="shared" si="6"/>
        <v>1260000.0000000005</v>
      </c>
      <c r="J17" s="6">
        <f t="shared" si="6"/>
        <v>0</v>
      </c>
      <c r="K17" s="6">
        <f>IF(AND($I$2&lt;K5,K5&lt;=($I$2+$M$2)),$E$2*(K5-$I$2),0)</f>
        <v>0</v>
      </c>
    </row>
    <row r="18" spans="1:12" s="7" customFormat="1">
      <c r="A18" s="7" t="s">
        <v>23</v>
      </c>
      <c r="B18" s="10">
        <f>IF($I$3&lt;$I$1,$I$1,0)</f>
        <v>0</v>
      </c>
      <c r="C18" s="10">
        <f t="shared" ref="C18:K18" si="7">IF($I$3&lt;$I$1,$I$1,0)</f>
        <v>0</v>
      </c>
      <c r="D18" s="10">
        <f t="shared" si="7"/>
        <v>0</v>
      </c>
      <c r="E18" s="10">
        <f t="shared" si="7"/>
        <v>0</v>
      </c>
      <c r="F18" s="10">
        <f t="shared" si="7"/>
        <v>0</v>
      </c>
      <c r="G18" s="10">
        <f t="shared" si="7"/>
        <v>0</v>
      </c>
      <c r="H18" s="10">
        <f t="shared" si="7"/>
        <v>0</v>
      </c>
      <c r="I18" s="10">
        <f t="shared" si="7"/>
        <v>0</v>
      </c>
      <c r="J18" s="10">
        <f t="shared" si="7"/>
        <v>0</v>
      </c>
      <c r="K18" s="10">
        <f t="shared" si="7"/>
        <v>0</v>
      </c>
      <c r="L18" s="10"/>
    </row>
    <row r="19" spans="1:12" s="10" customFormat="1">
      <c r="A19" s="10" t="s">
        <v>27</v>
      </c>
      <c r="B19" s="6">
        <f t="shared" ref="B19:K19" si="8">B18*B17</f>
        <v>0</v>
      </c>
      <c r="C19" s="6">
        <f t="shared" si="8"/>
        <v>0</v>
      </c>
      <c r="D19" s="6">
        <f t="shared" si="8"/>
        <v>0</v>
      </c>
      <c r="E19" s="6">
        <f t="shared" si="8"/>
        <v>0</v>
      </c>
      <c r="F19" s="6">
        <f t="shared" si="8"/>
        <v>0</v>
      </c>
      <c r="G19" s="6">
        <f t="shared" si="8"/>
        <v>0</v>
      </c>
      <c r="H19" s="6">
        <f t="shared" si="8"/>
        <v>0</v>
      </c>
      <c r="I19" s="6">
        <f t="shared" si="8"/>
        <v>0</v>
      </c>
      <c r="J19" s="6">
        <f t="shared" si="8"/>
        <v>0</v>
      </c>
      <c r="K19" s="6">
        <f t="shared" si="8"/>
        <v>0</v>
      </c>
    </row>
    <row r="20" spans="1:12" s="10" customFormat="1" ht="6" customHeight="1"/>
    <row r="21" spans="1:12" s="6" customFormat="1">
      <c r="A21" s="6" t="s">
        <v>56</v>
      </c>
      <c r="B21" s="6">
        <f>$E$2*B5-B13-B17</f>
        <v>0</v>
      </c>
      <c r="C21" s="6">
        <f t="shared" ref="C21:K21" si="9">$E$2*C5-C13-C17</f>
        <v>0</v>
      </c>
      <c r="D21" s="6">
        <f t="shared" si="9"/>
        <v>0</v>
      </c>
      <c r="E21" s="6">
        <f t="shared" si="9"/>
        <v>0</v>
      </c>
      <c r="F21" s="6">
        <f t="shared" si="9"/>
        <v>0</v>
      </c>
      <c r="G21" s="6">
        <f t="shared" si="9"/>
        <v>0</v>
      </c>
      <c r="H21" s="6">
        <f t="shared" si="9"/>
        <v>0</v>
      </c>
      <c r="I21" s="6">
        <f t="shared" si="9"/>
        <v>0</v>
      </c>
      <c r="J21" s="6">
        <f t="shared" si="9"/>
        <v>1890000</v>
      </c>
      <c r="K21" s="6">
        <f t="shared" si="9"/>
        <v>2520000.0000000009</v>
      </c>
    </row>
    <row r="22" spans="1:12" s="7" customFormat="1">
      <c r="A22" s="7" t="s">
        <v>57</v>
      </c>
      <c r="B22" s="10">
        <f>IF(OR(B18=0,$M$1&lt;$I$1),0,$I$1)</f>
        <v>0</v>
      </c>
      <c r="C22" s="10">
        <f t="shared" ref="C22:K22" si="10">IF(OR(C18=0,$M$1&lt;$I$1),0,$I$1)</f>
        <v>0</v>
      </c>
      <c r="D22" s="10">
        <f t="shared" si="10"/>
        <v>0</v>
      </c>
      <c r="E22" s="10">
        <f t="shared" si="10"/>
        <v>0</v>
      </c>
      <c r="F22" s="10">
        <f t="shared" si="10"/>
        <v>0</v>
      </c>
      <c r="G22" s="10">
        <f t="shared" si="10"/>
        <v>0</v>
      </c>
      <c r="H22" s="10">
        <f t="shared" si="10"/>
        <v>0</v>
      </c>
      <c r="I22" s="10">
        <f t="shared" si="10"/>
        <v>0</v>
      </c>
      <c r="J22" s="10">
        <f t="shared" si="10"/>
        <v>0</v>
      </c>
      <c r="K22" s="10">
        <f t="shared" si="10"/>
        <v>0</v>
      </c>
      <c r="L22" s="10"/>
    </row>
    <row r="23" spans="1:12" s="10" customFormat="1">
      <c r="A23" s="10" t="s">
        <v>58</v>
      </c>
      <c r="B23" s="6">
        <f t="shared" ref="B23" si="11">B22*B21</f>
        <v>0</v>
      </c>
      <c r="C23" s="6">
        <f t="shared" ref="C23" si="12">C22*C21</f>
        <v>0</v>
      </c>
      <c r="D23" s="6">
        <f t="shared" ref="D23" si="13">D22*D21</f>
        <v>0</v>
      </c>
      <c r="E23" s="6">
        <f t="shared" ref="E23" si="14">E22*E21</f>
        <v>0</v>
      </c>
      <c r="F23" s="6">
        <f t="shared" ref="F23" si="15">F22*F21</f>
        <v>0</v>
      </c>
      <c r="G23" s="6">
        <f t="shared" ref="G23" si="16">G22*G21</f>
        <v>0</v>
      </c>
      <c r="H23" s="6">
        <f t="shared" ref="H23" si="17">H22*H21</f>
        <v>0</v>
      </c>
      <c r="I23" s="6">
        <f t="shared" ref="I23" si="18">I22*I21</f>
        <v>0</v>
      </c>
      <c r="J23" s="6">
        <f t="shared" ref="J23" si="19">J22*J21</f>
        <v>0</v>
      </c>
      <c r="K23" s="6">
        <f t="shared" ref="K23" si="20">K22*K21</f>
        <v>0</v>
      </c>
    </row>
    <row r="24" spans="1:12" s="10" customFormat="1" ht="6" customHeight="1"/>
    <row r="25" spans="1:12" s="10" customFormat="1">
      <c r="A25" s="10" t="s">
        <v>20</v>
      </c>
      <c r="B25" s="6">
        <f>B13+B17+B21</f>
        <v>1260000</v>
      </c>
      <c r="C25" s="6">
        <f t="shared" ref="C25:K25" si="21">C13+C17+C21</f>
        <v>1890000</v>
      </c>
      <c r="D25" s="6">
        <f t="shared" si="21"/>
        <v>2520000</v>
      </c>
      <c r="E25" s="6">
        <f t="shared" si="21"/>
        <v>3150000</v>
      </c>
      <c r="F25" s="6">
        <f t="shared" si="21"/>
        <v>3780000</v>
      </c>
      <c r="G25" s="6">
        <f t="shared" si="21"/>
        <v>4410000</v>
      </c>
      <c r="H25" s="6">
        <f t="shared" si="21"/>
        <v>5040000.0000000009</v>
      </c>
      <c r="I25" s="6">
        <f t="shared" si="21"/>
        <v>5670000</v>
      </c>
      <c r="J25" s="6">
        <f t="shared" si="21"/>
        <v>6300000</v>
      </c>
      <c r="K25" s="6">
        <f t="shared" si="21"/>
        <v>6930000.0000000009</v>
      </c>
    </row>
    <row r="26" spans="1:12" s="10" customFormat="1">
      <c r="A26" s="10" t="s">
        <v>28</v>
      </c>
      <c r="B26" s="10">
        <f>B27/B25</f>
        <v>0.37</v>
      </c>
      <c r="C26" s="10">
        <f t="shared" ref="C26:K26" si="22">C27/C25</f>
        <v>0.37</v>
      </c>
      <c r="D26" s="10">
        <f t="shared" si="22"/>
        <v>0.37</v>
      </c>
      <c r="E26" s="10">
        <f t="shared" si="22"/>
        <v>0.37</v>
      </c>
      <c r="F26" s="10">
        <f t="shared" si="22"/>
        <v>0.37</v>
      </c>
      <c r="G26" s="10">
        <f t="shared" si="22"/>
        <v>0.37</v>
      </c>
      <c r="H26" s="10">
        <f t="shared" si="22"/>
        <v>0.32374999999999993</v>
      </c>
      <c r="I26" s="10">
        <f t="shared" si="22"/>
        <v>0.2877777777777778</v>
      </c>
      <c r="J26" s="10">
        <f t="shared" si="22"/>
        <v>0.25900000000000001</v>
      </c>
      <c r="K26" s="10">
        <f t="shared" si="22"/>
        <v>0.23545454545454542</v>
      </c>
    </row>
    <row r="27" spans="1:12" s="6" customFormat="1">
      <c r="A27" s="6" t="s">
        <v>28</v>
      </c>
      <c r="B27" s="6">
        <f>B15+B19+B23</f>
        <v>466200</v>
      </c>
      <c r="C27" s="6">
        <f t="shared" ref="C27:K27" si="23">C15+C19+C23</f>
        <v>699300</v>
      </c>
      <c r="D27" s="6">
        <f t="shared" si="23"/>
        <v>932400</v>
      </c>
      <c r="E27" s="6">
        <f t="shared" si="23"/>
        <v>1165500</v>
      </c>
      <c r="F27" s="6">
        <f t="shared" si="23"/>
        <v>1398600</v>
      </c>
      <c r="G27" s="6">
        <f t="shared" si="23"/>
        <v>1631700</v>
      </c>
      <c r="H27" s="6">
        <f t="shared" si="23"/>
        <v>1631700</v>
      </c>
      <c r="I27" s="6">
        <f t="shared" si="23"/>
        <v>1631700</v>
      </c>
      <c r="J27" s="6">
        <f t="shared" si="23"/>
        <v>1631700</v>
      </c>
      <c r="K27" s="6">
        <f t="shared" si="23"/>
        <v>1631700</v>
      </c>
    </row>
    <row r="28" spans="1:12" s="7" customFormat="1" ht="6" customHeight="1"/>
    <row r="29" spans="1:12" s="2" customFormat="1">
      <c r="A29" s="2" t="s">
        <v>0</v>
      </c>
      <c r="B29" s="15">
        <f>Variablen!$E$4</f>
        <v>0.05</v>
      </c>
      <c r="C29" s="15">
        <f>Variablen!$E$4</f>
        <v>0.05</v>
      </c>
      <c r="D29" s="15">
        <f>Variablen!$E$4</f>
        <v>0.05</v>
      </c>
      <c r="E29" s="15">
        <f>Variablen!$E$4</f>
        <v>0.05</v>
      </c>
      <c r="F29" s="15">
        <f>Variablen!$E$4</f>
        <v>0.05</v>
      </c>
      <c r="G29" s="15">
        <f>Variablen!$E$4</f>
        <v>0.05</v>
      </c>
      <c r="H29" s="15">
        <f>Variablen!$E$4</f>
        <v>0.05</v>
      </c>
      <c r="I29" s="15">
        <f>Variablen!$E$4</f>
        <v>0.05</v>
      </c>
      <c r="J29" s="15">
        <f>Variablen!$E$4</f>
        <v>0.05</v>
      </c>
      <c r="K29" s="15">
        <f>Variablen!$E$4</f>
        <v>0.05</v>
      </c>
    </row>
    <row r="30" spans="1:12" s="1" customFormat="1">
      <c r="A30" s="1" t="s">
        <v>3</v>
      </c>
      <c r="B30" s="1">
        <f t="shared" ref="B30:K30" si="24">B29*B22</f>
        <v>0</v>
      </c>
      <c r="C30" s="1">
        <f t="shared" si="24"/>
        <v>0</v>
      </c>
      <c r="D30" s="1">
        <f t="shared" si="24"/>
        <v>0</v>
      </c>
      <c r="E30" s="1">
        <f t="shared" si="24"/>
        <v>0</v>
      </c>
      <c r="F30" s="1">
        <f t="shared" si="24"/>
        <v>0</v>
      </c>
      <c r="G30" s="1">
        <f t="shared" si="24"/>
        <v>0</v>
      </c>
      <c r="H30" s="1">
        <f t="shared" si="24"/>
        <v>0</v>
      </c>
      <c r="I30" s="1">
        <f t="shared" si="24"/>
        <v>0</v>
      </c>
      <c r="J30" s="1">
        <f t="shared" si="24"/>
        <v>0</v>
      </c>
      <c r="K30" s="1">
        <f t="shared" si="24"/>
        <v>0</v>
      </c>
    </row>
    <row r="31" spans="1:12" ht="6" customHeight="1"/>
    <row r="32" spans="1:12" s="10" customFormat="1">
      <c r="A32" s="10" t="s">
        <v>5</v>
      </c>
      <c r="B32" s="10">
        <f>B29+B26</f>
        <v>0.42</v>
      </c>
      <c r="C32" s="10">
        <f t="shared" ref="C32:K32" si="25">C29+C26</f>
        <v>0.42</v>
      </c>
      <c r="D32" s="10">
        <f t="shared" si="25"/>
        <v>0.42</v>
      </c>
      <c r="E32" s="10">
        <f t="shared" si="25"/>
        <v>0.42</v>
      </c>
      <c r="F32" s="10">
        <f t="shared" si="25"/>
        <v>0.42</v>
      </c>
      <c r="G32" s="10">
        <f t="shared" si="25"/>
        <v>0.42</v>
      </c>
      <c r="H32" s="10">
        <f t="shared" si="25"/>
        <v>0.37374999999999992</v>
      </c>
      <c r="I32" s="10">
        <f t="shared" si="25"/>
        <v>0.33777777777777779</v>
      </c>
      <c r="J32" s="10">
        <f t="shared" si="25"/>
        <v>0.309</v>
      </c>
      <c r="K32" s="10">
        <f t="shared" si="25"/>
        <v>0.28545454545454541</v>
      </c>
    </row>
    <row r="33" spans="1:12" s="6" customFormat="1">
      <c r="A33" s="6" t="s">
        <v>4</v>
      </c>
      <c r="B33" s="6">
        <f>B32*B25</f>
        <v>529200</v>
      </c>
      <c r="C33" s="6">
        <f t="shared" ref="C33:K33" si="26">C32*C25</f>
        <v>793800</v>
      </c>
      <c r="D33" s="6">
        <f t="shared" si="26"/>
        <v>1058400</v>
      </c>
      <c r="E33" s="6">
        <f t="shared" si="26"/>
        <v>1323000</v>
      </c>
      <c r="F33" s="6">
        <f t="shared" si="26"/>
        <v>1587600</v>
      </c>
      <c r="G33" s="6">
        <f t="shared" si="26"/>
        <v>1852200</v>
      </c>
      <c r="H33" s="6">
        <f t="shared" si="26"/>
        <v>1883700</v>
      </c>
      <c r="I33" s="6">
        <f t="shared" si="26"/>
        <v>1915200</v>
      </c>
      <c r="J33" s="6">
        <f t="shared" si="26"/>
        <v>1946700</v>
      </c>
      <c r="K33" s="6">
        <f t="shared" si="26"/>
        <v>1978200</v>
      </c>
    </row>
    <row r="34" spans="1:12" s="7" customFormat="1" ht="6" customHeight="1"/>
    <row r="35" spans="1:12" s="10" customFormat="1">
      <c r="A35" s="10" t="s">
        <v>1</v>
      </c>
      <c r="B35" s="17">
        <f>Variablen!E5</f>
        <v>0.32</v>
      </c>
      <c r="C35" s="10">
        <f>B35</f>
        <v>0.32</v>
      </c>
      <c r="D35" s="10">
        <f t="shared" ref="D35:K35" si="27">C35</f>
        <v>0.32</v>
      </c>
      <c r="E35" s="10">
        <f t="shared" si="27"/>
        <v>0.32</v>
      </c>
      <c r="F35" s="10">
        <f t="shared" si="27"/>
        <v>0.32</v>
      </c>
      <c r="G35" s="10">
        <f t="shared" si="27"/>
        <v>0.32</v>
      </c>
      <c r="H35" s="10">
        <f t="shared" si="27"/>
        <v>0.32</v>
      </c>
      <c r="I35" s="10">
        <f t="shared" si="27"/>
        <v>0.32</v>
      </c>
      <c r="J35" s="10">
        <f t="shared" si="27"/>
        <v>0.32</v>
      </c>
      <c r="K35" s="10">
        <f t="shared" si="27"/>
        <v>0.32</v>
      </c>
    </row>
    <row r="36" spans="1:12" s="6" customFormat="1">
      <c r="A36" s="6" t="s">
        <v>2</v>
      </c>
      <c r="B36" s="6">
        <f t="shared" ref="B36:K36" si="28">B35*B22</f>
        <v>0</v>
      </c>
      <c r="C36" s="6">
        <f t="shared" si="28"/>
        <v>0</v>
      </c>
      <c r="D36" s="6">
        <f t="shared" si="28"/>
        <v>0</v>
      </c>
      <c r="E36" s="6">
        <f t="shared" si="28"/>
        <v>0</v>
      </c>
      <c r="F36" s="6">
        <f t="shared" si="28"/>
        <v>0</v>
      </c>
      <c r="G36" s="6">
        <f t="shared" si="28"/>
        <v>0</v>
      </c>
      <c r="H36" s="6">
        <f t="shared" si="28"/>
        <v>0</v>
      </c>
      <c r="I36" s="6">
        <f t="shared" si="28"/>
        <v>0</v>
      </c>
      <c r="J36" s="6">
        <f t="shared" si="28"/>
        <v>0</v>
      </c>
      <c r="K36" s="6">
        <f t="shared" si="28"/>
        <v>0</v>
      </c>
    </row>
    <row r="37" spans="1:12" s="7" customFormat="1" ht="6" customHeight="1"/>
    <row r="38" spans="1:12" s="10" customFormat="1">
      <c r="A38" s="10" t="s">
        <v>6</v>
      </c>
      <c r="B38" s="10">
        <f>B39/B25</f>
        <v>0.33333333333333331</v>
      </c>
      <c r="C38" s="10">
        <f t="shared" ref="C38:K38" si="29">C39/C25</f>
        <v>0.22222222222222221</v>
      </c>
      <c r="D38" s="10">
        <f t="shared" si="29"/>
        <v>0.16666666666666666</v>
      </c>
      <c r="E38" s="10">
        <f t="shared" si="29"/>
        <v>0.13333333333333333</v>
      </c>
      <c r="F38" s="10">
        <f t="shared" si="29"/>
        <v>0.1111111111111111</v>
      </c>
      <c r="G38" s="10">
        <f t="shared" si="29"/>
        <v>9.5238095238095233E-2</v>
      </c>
      <c r="H38" s="10">
        <f t="shared" si="29"/>
        <v>8.3333333333333315E-2</v>
      </c>
      <c r="I38" s="10">
        <f t="shared" si="29"/>
        <v>7.407407407407407E-2</v>
      </c>
      <c r="J38" s="10">
        <f t="shared" si="29"/>
        <v>6.6666666666666666E-2</v>
      </c>
      <c r="K38" s="10">
        <f t="shared" si="29"/>
        <v>6.0606060606060601E-2</v>
      </c>
    </row>
    <row r="39" spans="1:12" s="6" customFormat="1">
      <c r="A39" s="6" t="s">
        <v>7</v>
      </c>
      <c r="B39" s="18">
        <f>Variablen!H4*Variablen!H5</f>
        <v>420000</v>
      </c>
      <c r="C39" s="18">
        <f t="shared" ref="C39:K39" si="30">600*$C$1</f>
        <v>420000</v>
      </c>
      <c r="D39" s="18">
        <f t="shared" si="30"/>
        <v>420000</v>
      </c>
      <c r="E39" s="18">
        <f t="shared" si="30"/>
        <v>420000</v>
      </c>
      <c r="F39" s="18">
        <f t="shared" si="30"/>
        <v>420000</v>
      </c>
      <c r="G39" s="18">
        <f t="shared" si="30"/>
        <v>420000</v>
      </c>
      <c r="H39" s="18">
        <f t="shared" si="30"/>
        <v>420000</v>
      </c>
      <c r="I39" s="18">
        <f t="shared" si="30"/>
        <v>420000</v>
      </c>
      <c r="J39" s="18">
        <f t="shared" si="30"/>
        <v>420000</v>
      </c>
      <c r="K39" s="18">
        <f t="shared" si="30"/>
        <v>420000</v>
      </c>
    </row>
    <row r="40" spans="1:12" s="7" customFormat="1" ht="6" customHeight="1"/>
    <row r="41" spans="1:12" s="6" customFormat="1">
      <c r="A41" s="6" t="s">
        <v>9</v>
      </c>
      <c r="B41" s="10">
        <f>B35+B38</f>
        <v>0.65333333333333332</v>
      </c>
      <c r="C41" s="10">
        <f t="shared" ref="C41:K41" si="31">C35+C38</f>
        <v>0.54222222222222216</v>
      </c>
      <c r="D41" s="10">
        <f t="shared" si="31"/>
        <v>0.48666666666666669</v>
      </c>
      <c r="E41" s="10">
        <f t="shared" si="31"/>
        <v>0.45333333333333337</v>
      </c>
      <c r="F41" s="10">
        <f t="shared" si="31"/>
        <v>0.43111111111111111</v>
      </c>
      <c r="G41" s="10">
        <f t="shared" si="31"/>
        <v>0.41523809523809524</v>
      </c>
      <c r="H41" s="10">
        <f t="shared" si="31"/>
        <v>0.40333333333333332</v>
      </c>
      <c r="I41" s="10">
        <f t="shared" si="31"/>
        <v>0.39407407407407408</v>
      </c>
      <c r="J41" s="10">
        <f t="shared" si="31"/>
        <v>0.38666666666666666</v>
      </c>
      <c r="K41" s="10">
        <f t="shared" si="31"/>
        <v>0.38060606060606061</v>
      </c>
    </row>
    <row r="42" spans="1:12" s="10" customFormat="1">
      <c r="A42" s="10" t="s">
        <v>8</v>
      </c>
      <c r="B42" s="6">
        <f>B41*B25</f>
        <v>823200</v>
      </c>
      <c r="C42" s="6">
        <f t="shared" ref="C42:K42" si="32">C41*C25</f>
        <v>1024799.9999999999</v>
      </c>
      <c r="D42" s="6">
        <f t="shared" si="32"/>
        <v>1226400</v>
      </c>
      <c r="E42" s="6">
        <f t="shared" si="32"/>
        <v>1428000</v>
      </c>
      <c r="F42" s="6">
        <f t="shared" si="32"/>
        <v>1629600</v>
      </c>
      <c r="G42" s="6">
        <f t="shared" si="32"/>
        <v>1831200</v>
      </c>
      <c r="H42" s="6">
        <f t="shared" si="32"/>
        <v>2032800.0000000002</v>
      </c>
      <c r="I42" s="6">
        <f t="shared" si="32"/>
        <v>2234400</v>
      </c>
      <c r="J42" s="6">
        <f t="shared" si="32"/>
        <v>2436000</v>
      </c>
      <c r="K42" s="6">
        <f t="shared" si="32"/>
        <v>2637600.0000000005</v>
      </c>
    </row>
    <row r="43" spans="1:12" s="7" customFormat="1" ht="6" customHeight="1"/>
    <row r="44" spans="1:12" s="10" customFormat="1">
      <c r="A44" s="10" t="s">
        <v>10</v>
      </c>
      <c r="B44" s="10">
        <f>B32-B41</f>
        <v>-0.23333333333333334</v>
      </c>
      <c r="C44" s="10">
        <f t="shared" ref="C44:K44" si="33">C32-C41</f>
        <v>-0.12222222222222218</v>
      </c>
      <c r="D44" s="10">
        <f t="shared" si="33"/>
        <v>-6.6666666666666707E-2</v>
      </c>
      <c r="E44" s="10">
        <f t="shared" si="33"/>
        <v>-3.3333333333333381E-2</v>
      </c>
      <c r="F44" s="10">
        <f t="shared" si="33"/>
        <v>-1.1111111111111127E-2</v>
      </c>
      <c r="G44" s="10">
        <f t="shared" si="33"/>
        <v>4.761904761904745E-3</v>
      </c>
      <c r="H44" s="10">
        <f t="shared" si="33"/>
        <v>-2.9583333333333406E-2</v>
      </c>
      <c r="I44" s="10">
        <f t="shared" si="33"/>
        <v>-5.6296296296296289E-2</v>
      </c>
      <c r="J44" s="10">
        <f t="shared" si="33"/>
        <v>-7.7666666666666662E-2</v>
      </c>
      <c r="K44" s="10">
        <f t="shared" si="33"/>
        <v>-9.5151515151515209E-2</v>
      </c>
    </row>
    <row r="45" spans="1:12" s="6" customFormat="1">
      <c r="A45" s="6" t="s">
        <v>11</v>
      </c>
      <c r="B45" s="6">
        <f>B44*B25</f>
        <v>-294000</v>
      </c>
      <c r="C45" s="6">
        <f t="shared" ref="C45:K45" si="34">C44*C25</f>
        <v>-230999.99999999991</v>
      </c>
      <c r="D45" s="6">
        <f t="shared" si="34"/>
        <v>-168000.00000000012</v>
      </c>
      <c r="E45" s="6">
        <f t="shared" si="34"/>
        <v>-105000.00000000015</v>
      </c>
      <c r="F45" s="6">
        <f t="shared" si="34"/>
        <v>-42000.000000000058</v>
      </c>
      <c r="G45" s="6">
        <f t="shared" si="34"/>
        <v>20999.999999999924</v>
      </c>
      <c r="H45" s="6">
        <f t="shared" si="34"/>
        <v>-149100.00000000041</v>
      </c>
      <c r="I45" s="6">
        <f t="shared" si="34"/>
        <v>-319199.99999999994</v>
      </c>
      <c r="J45" s="6">
        <f t="shared" si="34"/>
        <v>-489299.99999999994</v>
      </c>
      <c r="K45" s="6">
        <f t="shared" si="34"/>
        <v>-659400.00000000047</v>
      </c>
    </row>
    <row r="46" spans="1:12" ht="6" customHeight="1"/>
    <row r="47" spans="1:12">
      <c r="A47" s="12" t="s">
        <v>51</v>
      </c>
    </row>
    <row r="48" spans="1:12" s="7" customFormat="1">
      <c r="A48" s="6" t="s">
        <v>30</v>
      </c>
      <c r="B48" s="10">
        <f>B26</f>
        <v>0.37</v>
      </c>
      <c r="C48" s="10">
        <f t="shared" ref="C48:K48" si="35">C26</f>
        <v>0.37</v>
      </c>
      <c r="D48" s="10">
        <f t="shared" si="35"/>
        <v>0.37</v>
      </c>
      <c r="E48" s="10">
        <f t="shared" si="35"/>
        <v>0.37</v>
      </c>
      <c r="F48" s="10">
        <f t="shared" si="35"/>
        <v>0.37</v>
      </c>
      <c r="G48" s="10">
        <f t="shared" si="35"/>
        <v>0.37</v>
      </c>
      <c r="H48" s="10">
        <f t="shared" si="35"/>
        <v>0.32374999999999993</v>
      </c>
      <c r="I48" s="10">
        <f t="shared" si="35"/>
        <v>0.2877777777777778</v>
      </c>
      <c r="J48" s="10">
        <f t="shared" si="35"/>
        <v>0.25900000000000001</v>
      </c>
      <c r="K48" s="10">
        <f t="shared" si="35"/>
        <v>0.23545454545454542</v>
      </c>
      <c r="L48" s="10"/>
    </row>
    <row r="49" spans="1:12" s="7" customFormat="1">
      <c r="A49" s="7" t="s">
        <v>17</v>
      </c>
      <c r="B49" s="10">
        <f t="shared" ref="B49:K49" si="36">$I$1</f>
        <v>0.28206999999999999</v>
      </c>
      <c r="C49" s="10">
        <f t="shared" si="36"/>
        <v>0.28206999999999999</v>
      </c>
      <c r="D49" s="10">
        <f t="shared" si="36"/>
        <v>0.28206999999999999</v>
      </c>
      <c r="E49" s="10">
        <f t="shared" si="36"/>
        <v>0.28206999999999999</v>
      </c>
      <c r="F49" s="10">
        <f t="shared" si="36"/>
        <v>0.28206999999999999</v>
      </c>
      <c r="G49" s="10">
        <f t="shared" si="36"/>
        <v>0.28206999999999999</v>
      </c>
      <c r="H49" s="10">
        <f t="shared" si="36"/>
        <v>0.28206999999999999</v>
      </c>
      <c r="I49" s="10">
        <f t="shared" si="36"/>
        <v>0.28206999999999999</v>
      </c>
      <c r="J49" s="10">
        <f t="shared" si="36"/>
        <v>0.28206999999999999</v>
      </c>
      <c r="K49" s="10">
        <f t="shared" si="36"/>
        <v>0.28206999999999999</v>
      </c>
      <c r="L49" s="10"/>
    </row>
    <row r="50" spans="1:12" s="7" customFormat="1">
      <c r="A50" s="7" t="s">
        <v>31</v>
      </c>
      <c r="B50" s="10">
        <f t="shared" ref="B50:K50" si="37">B49-B48</f>
        <v>-8.7930000000000008E-2</v>
      </c>
      <c r="C50" s="10">
        <f t="shared" si="37"/>
        <v>-8.7930000000000008E-2</v>
      </c>
      <c r="D50" s="10">
        <f t="shared" si="37"/>
        <v>-8.7930000000000008E-2</v>
      </c>
      <c r="E50" s="10">
        <f t="shared" si="37"/>
        <v>-8.7930000000000008E-2</v>
      </c>
      <c r="F50" s="10">
        <f t="shared" si="37"/>
        <v>-8.7930000000000008E-2</v>
      </c>
      <c r="G50" s="10">
        <f t="shared" si="37"/>
        <v>-8.7930000000000008E-2</v>
      </c>
      <c r="H50" s="10">
        <f t="shared" si="37"/>
        <v>-4.1679999999999939E-2</v>
      </c>
      <c r="I50" s="10">
        <f t="shared" si="37"/>
        <v>-5.7077777777778116E-3</v>
      </c>
      <c r="J50" s="10">
        <f t="shared" si="37"/>
        <v>2.3069999999999979E-2</v>
      </c>
      <c r="K50" s="10">
        <f t="shared" si="37"/>
        <v>4.6615454545454571E-2</v>
      </c>
      <c r="L50" s="10"/>
    </row>
    <row r="51" spans="1:12">
      <c r="A51" t="s">
        <v>32</v>
      </c>
      <c r="B51" s="1">
        <f>B50*B25</f>
        <v>-110791.80000000002</v>
      </c>
      <c r="C51" s="1">
        <f t="shared" ref="C51:K51" si="38">C50*C25</f>
        <v>-166187.70000000001</v>
      </c>
      <c r="D51" s="1">
        <f t="shared" si="38"/>
        <v>-221583.60000000003</v>
      </c>
      <c r="E51" s="1">
        <f t="shared" si="38"/>
        <v>-276979.5</v>
      </c>
      <c r="F51" s="1">
        <f t="shared" si="38"/>
        <v>-332375.40000000002</v>
      </c>
      <c r="G51" s="1">
        <f t="shared" si="38"/>
        <v>-387771.30000000005</v>
      </c>
      <c r="H51" s="1">
        <f t="shared" si="38"/>
        <v>-210067.19999999972</v>
      </c>
      <c r="I51" s="1">
        <f t="shared" si="38"/>
        <v>-32363.100000000191</v>
      </c>
      <c r="J51" s="1">
        <f t="shared" si="38"/>
        <v>145340.99999999988</v>
      </c>
      <c r="K51" s="1">
        <f t="shared" si="38"/>
        <v>323045.10000000021</v>
      </c>
      <c r="L51" s="1"/>
    </row>
    <row r="53" spans="1:12" s="12" customFormat="1">
      <c r="A53" s="12" t="s">
        <v>33</v>
      </c>
      <c r="B53" s="3">
        <f t="shared" ref="B53:K53" si="39">B51+B45</f>
        <v>-404791.80000000005</v>
      </c>
      <c r="C53" s="3">
        <f t="shared" si="39"/>
        <v>-397187.69999999995</v>
      </c>
      <c r="D53" s="3">
        <f t="shared" si="39"/>
        <v>-389583.60000000015</v>
      </c>
      <c r="E53" s="3">
        <f t="shared" si="39"/>
        <v>-381979.50000000012</v>
      </c>
      <c r="F53" s="3">
        <f t="shared" si="39"/>
        <v>-374375.40000000008</v>
      </c>
      <c r="G53" s="3">
        <f t="shared" si="39"/>
        <v>-366771.3000000001</v>
      </c>
      <c r="H53" s="3">
        <f t="shared" si="39"/>
        <v>-359167.20000000013</v>
      </c>
      <c r="I53" s="3">
        <f t="shared" si="39"/>
        <v>-351563.10000000015</v>
      </c>
      <c r="J53" s="3">
        <f t="shared" si="39"/>
        <v>-343959.00000000006</v>
      </c>
      <c r="K53" s="3">
        <f t="shared" si="39"/>
        <v>-336354.90000000026</v>
      </c>
    </row>
  </sheetData>
  <pageMargins left="0.7" right="0.7" top="0.78740157499999996" bottom="0.78740157499999996" header="0.3" footer="0.3"/>
  <pageSetup paperSize="9" orientation="portrait" horizontalDpi="0" verticalDpi="0" r:id="rId1"/>
  <ignoredErrors>
    <ignoredError sqref="B26:K26" formula="1"/>
    <ignoredError sqref="B8:K10" evalErro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5"/>
  <sheetViews>
    <sheetView tabSelected="1" topLeftCell="A4" workbookViewId="0">
      <selection activeCell="P1" sqref="P1"/>
    </sheetView>
  </sheetViews>
  <sheetFormatPr baseColWidth="10" defaultRowHeight="14.4"/>
  <cols>
    <col min="1" max="1" width="31.5546875" bestFit="1" customWidth="1"/>
    <col min="15" max="15" width="14" customWidth="1"/>
  </cols>
  <sheetData>
    <row r="1" spans="1:16">
      <c r="A1" t="s">
        <v>69</v>
      </c>
      <c r="B1" s="4" t="s">
        <v>14</v>
      </c>
      <c r="C1" s="19">
        <f>Variablen!H5</f>
        <v>700</v>
      </c>
      <c r="D1" s="4" t="s">
        <v>13</v>
      </c>
      <c r="E1" s="14">
        <f>Variablen!H6</f>
        <v>9000</v>
      </c>
      <c r="F1" t="s">
        <v>39</v>
      </c>
      <c r="H1" s="4" t="s">
        <v>47</v>
      </c>
      <c r="I1" s="15">
        <f>Variablen!B4</f>
        <v>0.28206999999999999</v>
      </c>
      <c r="J1" t="s">
        <v>26</v>
      </c>
      <c r="L1" s="4" t="s">
        <v>54</v>
      </c>
      <c r="M1" s="2">
        <f>Variablen!B5</f>
        <v>0.2</v>
      </c>
      <c r="N1" t="s">
        <v>26</v>
      </c>
      <c r="O1" t="s">
        <v>73</v>
      </c>
      <c r="P1">
        <f>N19/N18</f>
        <v>0.28206999999999999</v>
      </c>
    </row>
    <row r="2" spans="1:16">
      <c r="B2" s="4"/>
      <c r="C2" s="5"/>
      <c r="D2" s="4" t="s">
        <v>25</v>
      </c>
      <c r="E2" s="14">
        <f>C1*E1</f>
        <v>6300000</v>
      </c>
      <c r="F2" t="s">
        <v>48</v>
      </c>
      <c r="H2" s="4" t="s">
        <v>15</v>
      </c>
      <c r="I2" s="25">
        <f>Variablen!K4</f>
        <v>0.7</v>
      </c>
      <c r="L2" s="4" t="s">
        <v>55</v>
      </c>
      <c r="M2" s="25">
        <f>Variablen!K6</f>
        <v>0.2</v>
      </c>
    </row>
    <row r="3" spans="1:16">
      <c r="H3" s="4" t="s">
        <v>16</v>
      </c>
      <c r="I3" s="15">
        <f>Variablen!K5</f>
        <v>0.37</v>
      </c>
      <c r="J3" t="s">
        <v>26</v>
      </c>
      <c r="L3" s="4"/>
    </row>
    <row r="4" spans="1:16">
      <c r="H4" s="4"/>
      <c r="I4" s="15"/>
      <c r="L4" s="4"/>
    </row>
    <row r="5" spans="1:16">
      <c r="B5" s="16">
        <v>3.5999999999999997E-2</v>
      </c>
      <c r="C5" s="16">
        <v>2.5999999999999999E-2</v>
      </c>
      <c r="D5" s="16">
        <v>3.7999999999999999E-2</v>
      </c>
      <c r="E5" s="16">
        <v>3.2000000000000001E-2</v>
      </c>
      <c r="F5" s="16">
        <v>5.2999999999999999E-2</v>
      </c>
      <c r="G5" s="16">
        <v>0.09</v>
      </c>
      <c r="H5" s="16">
        <v>7.1999999999999995E-2</v>
      </c>
      <c r="I5" s="16">
        <v>0.124</v>
      </c>
      <c r="J5" s="16">
        <v>6.2E-2</v>
      </c>
      <c r="K5" s="16">
        <v>0.09</v>
      </c>
      <c r="L5" s="16">
        <v>0.23599999999999999</v>
      </c>
      <c r="M5" s="16">
        <v>2.9000000000000001E-2</v>
      </c>
      <c r="N5" s="16">
        <v>0.112</v>
      </c>
    </row>
    <row r="6" spans="1:16" s="20" customFormat="1">
      <c r="A6" s="20" t="s">
        <v>24</v>
      </c>
      <c r="B6" s="26">
        <f>B5</f>
        <v>3.5999999999999997E-2</v>
      </c>
      <c r="C6" s="26">
        <f>B6+C5</f>
        <v>6.2E-2</v>
      </c>
      <c r="D6" s="26">
        <f t="shared" ref="D6:N6" si="0">C6+D5</f>
        <v>0.1</v>
      </c>
      <c r="E6" s="26">
        <f t="shared" si="0"/>
        <v>0.13200000000000001</v>
      </c>
      <c r="F6" s="26">
        <f t="shared" si="0"/>
        <v>0.185</v>
      </c>
      <c r="G6" s="26">
        <f t="shared" si="0"/>
        <v>0.27500000000000002</v>
      </c>
      <c r="H6" s="26">
        <f t="shared" si="0"/>
        <v>0.34700000000000003</v>
      </c>
      <c r="I6" s="26">
        <f t="shared" si="0"/>
        <v>0.47100000000000003</v>
      </c>
      <c r="J6" s="26">
        <f t="shared" si="0"/>
        <v>0.53300000000000003</v>
      </c>
      <c r="K6" s="26">
        <f t="shared" si="0"/>
        <v>0.623</v>
      </c>
      <c r="L6" s="26">
        <f t="shared" si="0"/>
        <v>0.85899999999999999</v>
      </c>
      <c r="M6" s="26">
        <f t="shared" si="0"/>
        <v>0.88800000000000001</v>
      </c>
      <c r="N6" s="26">
        <f t="shared" si="0"/>
        <v>1</v>
      </c>
    </row>
    <row r="7" spans="1:16" s="20" customFormat="1" ht="6" customHeight="1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N7" s="21"/>
    </row>
    <row r="8" spans="1:16" s="20" customFormat="1">
      <c r="A8" s="22" t="s">
        <v>50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N8" s="21"/>
    </row>
    <row r="9" spans="1:16">
      <c r="A9" s="6" t="s">
        <v>59</v>
      </c>
      <c r="B9" s="23">
        <f>B37</f>
        <v>-397320</v>
      </c>
      <c r="C9" s="23">
        <f t="shared" ref="C9:K9" si="1">C37</f>
        <v>-384216</v>
      </c>
      <c r="D9" s="23">
        <f t="shared" si="1"/>
        <v>-367457.99999999994</v>
      </c>
      <c r="E9" s="23">
        <f t="shared" si="1"/>
        <v>-357377.99999999994</v>
      </c>
      <c r="F9" s="23">
        <f t="shared" si="1"/>
        <v>-340682.99999999988</v>
      </c>
      <c r="G9" s="23">
        <f t="shared" si="1"/>
        <v>-323673.00000000012</v>
      </c>
      <c r="H9" s="23">
        <f t="shared" si="1"/>
        <v>-319136.99999999994</v>
      </c>
      <c r="I9" s="23">
        <f t="shared" si="1"/>
        <v>-311325.00000000006</v>
      </c>
      <c r="J9" s="23">
        <f t="shared" si="1"/>
        <v>-311325.00000000006</v>
      </c>
      <c r="K9" s="23">
        <f t="shared" si="1"/>
        <v>-311325.00000000006</v>
      </c>
      <c r="L9" s="23">
        <f t="shared" ref="L9:N9" si="2">L37</f>
        <v>-326193.00000000006</v>
      </c>
      <c r="M9" s="23">
        <f t="shared" si="2"/>
        <v>-329847.00000000023</v>
      </c>
      <c r="N9" s="23">
        <f t="shared" si="2"/>
        <v>-343959.00000000012</v>
      </c>
    </row>
    <row r="10" spans="1:16">
      <c r="A10" t="s">
        <v>60</v>
      </c>
      <c r="B10" s="23">
        <f t="shared" ref="B10:K10" si="3">B43</f>
        <v>0</v>
      </c>
      <c r="C10" s="23">
        <f t="shared" si="3"/>
        <v>0</v>
      </c>
      <c r="D10" s="23">
        <f t="shared" si="3"/>
        <v>0</v>
      </c>
      <c r="E10" s="23">
        <f t="shared" si="3"/>
        <v>0</v>
      </c>
      <c r="F10" s="23">
        <f t="shared" si="3"/>
        <v>0</v>
      </c>
      <c r="G10" s="23">
        <f t="shared" si="3"/>
        <v>0</v>
      </c>
      <c r="H10" s="23">
        <f t="shared" si="3"/>
        <v>0</v>
      </c>
      <c r="I10" s="23">
        <f t="shared" si="3"/>
        <v>0</v>
      </c>
      <c r="J10" s="23">
        <f t="shared" si="3"/>
        <v>0</v>
      </c>
      <c r="K10" s="23">
        <f t="shared" si="3"/>
        <v>0</v>
      </c>
      <c r="L10" s="23">
        <f t="shared" ref="L10:N10" si="4">L43</f>
        <v>0</v>
      </c>
      <c r="M10" s="23">
        <f t="shared" si="4"/>
        <v>0</v>
      </c>
      <c r="N10" s="23">
        <f t="shared" si="4"/>
        <v>0</v>
      </c>
    </row>
    <row r="11" spans="1:16">
      <c r="A11" t="s">
        <v>33</v>
      </c>
      <c r="B11" s="23">
        <f t="shared" ref="B11:K11" si="5">B45</f>
        <v>-397320</v>
      </c>
      <c r="C11" s="23">
        <f t="shared" si="5"/>
        <v>-384216</v>
      </c>
      <c r="D11" s="23">
        <f t="shared" si="5"/>
        <v>-367457.99999999994</v>
      </c>
      <c r="E11" s="23">
        <f t="shared" si="5"/>
        <v>-357377.99999999994</v>
      </c>
      <c r="F11" s="23">
        <f t="shared" si="5"/>
        <v>-340682.99999999988</v>
      </c>
      <c r="G11" s="23">
        <f t="shared" si="5"/>
        <v>-323673.00000000012</v>
      </c>
      <c r="H11" s="23">
        <f t="shared" si="5"/>
        <v>-319136.99999999994</v>
      </c>
      <c r="I11" s="23">
        <f t="shared" si="5"/>
        <v>-311325.00000000006</v>
      </c>
      <c r="J11" s="23">
        <f t="shared" si="5"/>
        <v>-311325.00000000006</v>
      </c>
      <c r="K11" s="23">
        <f t="shared" si="5"/>
        <v>-311325.00000000006</v>
      </c>
      <c r="L11" s="23">
        <f t="shared" ref="L11:N11" si="6">L45</f>
        <v>-326193.00000000006</v>
      </c>
      <c r="M11" s="23">
        <f t="shared" si="6"/>
        <v>-329847.00000000023</v>
      </c>
      <c r="N11" s="23">
        <f t="shared" si="6"/>
        <v>-343959.00000000012</v>
      </c>
    </row>
    <row r="12" spans="1:16" s="7" customFormat="1" ht="6" customHeight="1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N12" s="8"/>
    </row>
    <row r="13" spans="1:16" s="7" customFormat="1">
      <c r="A13" s="12" t="s">
        <v>36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N13" s="8"/>
    </row>
    <row r="14" spans="1:16" s="7" customFormat="1">
      <c r="A14" s="1" t="s">
        <v>70</v>
      </c>
      <c r="B14" s="6">
        <f>B5*$E$2</f>
        <v>226799.99999999997</v>
      </c>
      <c r="C14" s="6">
        <f>C5*$E$2</f>
        <v>163800</v>
      </c>
      <c r="D14" s="6">
        <f>D5*$E$2</f>
        <v>239400</v>
      </c>
      <c r="E14" s="6">
        <f>E5*$E$2</f>
        <v>201600</v>
      </c>
      <c r="F14" s="6">
        <f>F5*$E$2</f>
        <v>333900</v>
      </c>
      <c r="G14" s="6">
        <f>G5*$E$2</f>
        <v>567000</v>
      </c>
      <c r="H14" s="6">
        <f>H5*$E$2</f>
        <v>453599.99999999994</v>
      </c>
      <c r="I14" s="6">
        <f>I5*$E$2</f>
        <v>781200</v>
      </c>
      <c r="J14" s="6">
        <f>J5*$E$2</f>
        <v>390600</v>
      </c>
      <c r="K14" s="6">
        <f>K5*$E$2</f>
        <v>567000</v>
      </c>
      <c r="L14" s="6">
        <f>L5*$E$2</f>
        <v>1486800</v>
      </c>
      <c r="M14" s="6">
        <f>M5*$E$2</f>
        <v>182700</v>
      </c>
      <c r="N14" s="6">
        <f>N5*$E$2</f>
        <v>705600</v>
      </c>
    </row>
    <row r="15" spans="1:16" s="7" customFormat="1">
      <c r="A15" t="s">
        <v>71</v>
      </c>
      <c r="B15" s="10">
        <v>0.37</v>
      </c>
      <c r="C15" s="10">
        <v>0.35</v>
      </c>
      <c r="D15" s="10">
        <v>0.34</v>
      </c>
      <c r="E15" s="10">
        <v>0.32</v>
      </c>
      <c r="F15" s="10">
        <v>0.32</v>
      </c>
      <c r="G15" s="10">
        <v>0.3</v>
      </c>
      <c r="H15" s="10">
        <v>0.28000000000000003</v>
      </c>
      <c r="I15" s="10">
        <v>0.28000000000000003</v>
      </c>
      <c r="J15" s="10">
        <v>0.27</v>
      </c>
      <c r="K15" s="10">
        <v>0.27</v>
      </c>
      <c r="L15" s="10">
        <v>0.26</v>
      </c>
      <c r="M15" s="10">
        <v>0.25</v>
      </c>
      <c r="N15" s="10">
        <v>0.25</v>
      </c>
    </row>
    <row r="16" spans="1:16" s="7" customFormat="1">
      <c r="A16" t="s">
        <v>72</v>
      </c>
      <c r="B16" s="6">
        <f>B14*B15</f>
        <v>83915.999999999985</v>
      </c>
      <c r="C16" s="6">
        <f t="shared" ref="C16:N16" si="7">C14*C15</f>
        <v>57330</v>
      </c>
      <c r="D16" s="6">
        <f t="shared" si="7"/>
        <v>81396</v>
      </c>
      <c r="E16" s="6">
        <f t="shared" si="7"/>
        <v>64512</v>
      </c>
      <c r="F16" s="6">
        <f t="shared" si="7"/>
        <v>106848</v>
      </c>
      <c r="G16" s="6">
        <f t="shared" si="7"/>
        <v>170100</v>
      </c>
      <c r="H16" s="6">
        <f t="shared" si="7"/>
        <v>127008</v>
      </c>
      <c r="I16" s="6">
        <f t="shared" si="7"/>
        <v>218736.00000000003</v>
      </c>
      <c r="J16" s="6">
        <f t="shared" si="7"/>
        <v>105462</v>
      </c>
      <c r="K16" s="6">
        <f t="shared" si="7"/>
        <v>153090</v>
      </c>
      <c r="L16" s="6">
        <f t="shared" si="7"/>
        <v>386568</v>
      </c>
      <c r="M16" s="6">
        <f t="shared" si="7"/>
        <v>45675</v>
      </c>
      <c r="N16" s="6">
        <f t="shared" si="7"/>
        <v>176400</v>
      </c>
    </row>
    <row r="17" spans="1:15" s="7" customFormat="1" ht="6" customHeight="1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5" s="10" customFormat="1">
      <c r="A18" s="10" t="s">
        <v>20</v>
      </c>
      <c r="B18" s="6">
        <f>B14</f>
        <v>226799.99999999997</v>
      </c>
      <c r="C18" s="6">
        <f>B18+C14</f>
        <v>390600</v>
      </c>
      <c r="D18" s="6">
        <f t="shared" ref="D18:N18" si="8">C18+D14</f>
        <v>630000</v>
      </c>
      <c r="E18" s="6">
        <f t="shared" si="8"/>
        <v>831600</v>
      </c>
      <c r="F18" s="6">
        <f t="shared" si="8"/>
        <v>1165500</v>
      </c>
      <c r="G18" s="6">
        <f t="shared" si="8"/>
        <v>1732500</v>
      </c>
      <c r="H18" s="6">
        <f t="shared" si="8"/>
        <v>2186100</v>
      </c>
      <c r="I18" s="6">
        <f t="shared" si="8"/>
        <v>2967300</v>
      </c>
      <c r="J18" s="6">
        <f t="shared" si="8"/>
        <v>3357900</v>
      </c>
      <c r="K18" s="6">
        <f t="shared" si="8"/>
        <v>3924900</v>
      </c>
      <c r="L18" s="6">
        <f t="shared" si="8"/>
        <v>5411700</v>
      </c>
      <c r="M18" s="6">
        <f t="shared" si="8"/>
        <v>5594400</v>
      </c>
      <c r="N18" s="6">
        <f t="shared" si="8"/>
        <v>6300000</v>
      </c>
      <c r="O18" s="6"/>
    </row>
    <row r="19" spans="1:15" s="10" customFormat="1">
      <c r="A19" s="10" t="s">
        <v>28</v>
      </c>
      <c r="B19" s="6">
        <f>B16</f>
        <v>83915.999999999985</v>
      </c>
      <c r="C19" s="6">
        <f>B19+C16</f>
        <v>141246</v>
      </c>
      <c r="D19" s="6">
        <f t="shared" ref="D19:N19" si="9">C19+D16</f>
        <v>222642</v>
      </c>
      <c r="E19" s="6">
        <f t="shared" si="9"/>
        <v>287154</v>
      </c>
      <c r="F19" s="6">
        <f t="shared" si="9"/>
        <v>394002</v>
      </c>
      <c r="G19" s="6">
        <f t="shared" si="9"/>
        <v>564102</v>
      </c>
      <c r="H19" s="6">
        <f t="shared" si="9"/>
        <v>691110</v>
      </c>
      <c r="I19" s="6">
        <f t="shared" si="9"/>
        <v>909846</v>
      </c>
      <c r="J19" s="6">
        <f t="shared" si="9"/>
        <v>1015308</v>
      </c>
      <c r="K19" s="6">
        <f t="shared" si="9"/>
        <v>1168398</v>
      </c>
      <c r="L19" s="6">
        <f t="shared" si="9"/>
        <v>1554966</v>
      </c>
      <c r="M19" s="6">
        <f t="shared" si="9"/>
        <v>1600641</v>
      </c>
      <c r="N19" s="6">
        <f t="shared" si="9"/>
        <v>1777041</v>
      </c>
      <c r="O19" s="6"/>
    </row>
    <row r="20" spans="1:15" s="7" customFormat="1"/>
    <row r="21" spans="1:15" s="2" customFormat="1">
      <c r="A21" s="2" t="s">
        <v>0</v>
      </c>
      <c r="B21" s="15">
        <f>Variablen!$E$4</f>
        <v>0.05</v>
      </c>
      <c r="C21" s="15">
        <f>Variablen!$E$4</f>
        <v>0.05</v>
      </c>
      <c r="D21" s="15">
        <f>Variablen!$E$4</f>
        <v>0.05</v>
      </c>
      <c r="E21" s="15">
        <f>Variablen!$E$4</f>
        <v>0.05</v>
      </c>
      <c r="F21" s="15">
        <f>Variablen!$E$4</f>
        <v>0.05</v>
      </c>
      <c r="G21" s="15">
        <f>Variablen!$E$4</f>
        <v>0.05</v>
      </c>
      <c r="H21" s="15">
        <f>Variablen!$E$4</f>
        <v>0.05</v>
      </c>
      <c r="I21" s="15">
        <f>Variablen!$E$4</f>
        <v>0.05</v>
      </c>
      <c r="J21" s="15">
        <f>Variablen!$E$4</f>
        <v>0.05</v>
      </c>
      <c r="K21" s="15">
        <f>Variablen!$E$4</f>
        <v>0.05</v>
      </c>
      <c r="L21" s="15">
        <f>Variablen!$E$4</f>
        <v>0.05</v>
      </c>
      <c r="M21" s="15">
        <f>Variablen!$E$4</f>
        <v>0.05</v>
      </c>
      <c r="N21" s="15">
        <f>Variablen!$E$4</f>
        <v>0.05</v>
      </c>
    </row>
    <row r="22" spans="1:15" s="1" customFormat="1">
      <c r="A22" s="1" t="s">
        <v>3</v>
      </c>
      <c r="B22" s="1">
        <f>B21*B18</f>
        <v>11340</v>
      </c>
      <c r="C22" s="1">
        <f t="shared" ref="C22:N22" si="10">C21*C18</f>
        <v>19530</v>
      </c>
      <c r="D22" s="1">
        <f t="shared" si="10"/>
        <v>31500</v>
      </c>
      <c r="E22" s="1">
        <f t="shared" si="10"/>
        <v>41580</v>
      </c>
      <c r="F22" s="1">
        <f t="shared" si="10"/>
        <v>58275</v>
      </c>
      <c r="G22" s="1">
        <f t="shared" si="10"/>
        <v>86625</v>
      </c>
      <c r="H22" s="1">
        <f t="shared" si="10"/>
        <v>109305</v>
      </c>
      <c r="I22" s="1">
        <f t="shared" si="10"/>
        <v>148365</v>
      </c>
      <c r="J22" s="1">
        <f t="shared" si="10"/>
        <v>167895</v>
      </c>
      <c r="K22" s="1">
        <f t="shared" si="10"/>
        <v>196245</v>
      </c>
      <c r="L22" s="1">
        <f t="shared" si="10"/>
        <v>270585</v>
      </c>
      <c r="M22" s="1">
        <f t="shared" si="10"/>
        <v>279720</v>
      </c>
      <c r="N22" s="1">
        <f t="shared" si="10"/>
        <v>315000</v>
      </c>
    </row>
    <row r="24" spans="1:15" s="10" customFormat="1">
      <c r="A24" s="10" t="s">
        <v>5</v>
      </c>
      <c r="B24" s="10">
        <f>B25/B18</f>
        <v>0.42</v>
      </c>
      <c r="C24" s="10">
        <f t="shared" ref="C24:N24" si="11">C25/C18</f>
        <v>0.41161290322580646</v>
      </c>
      <c r="D24" s="10">
        <f t="shared" si="11"/>
        <v>0.40339999999999998</v>
      </c>
      <c r="E24" s="10">
        <f t="shared" si="11"/>
        <v>0.39530303030303032</v>
      </c>
      <c r="F24" s="10">
        <f t="shared" si="11"/>
        <v>0.38805405405405408</v>
      </c>
      <c r="G24" s="10">
        <f t="shared" si="11"/>
        <v>0.37559999999999999</v>
      </c>
      <c r="H24" s="10">
        <f t="shared" si="11"/>
        <v>0.36613832853025935</v>
      </c>
      <c r="I24" s="10">
        <f t="shared" si="11"/>
        <v>0.35662420382165605</v>
      </c>
      <c r="J24" s="10">
        <f t="shared" si="11"/>
        <v>0.35236397748592868</v>
      </c>
      <c r="K24" s="10">
        <f t="shared" si="11"/>
        <v>0.34768860353130016</v>
      </c>
      <c r="L24" s="10">
        <f t="shared" si="11"/>
        <v>0.33733410942956926</v>
      </c>
      <c r="M24" s="10">
        <f t="shared" si="11"/>
        <v>0.33611486486486486</v>
      </c>
      <c r="N24" s="10">
        <f t="shared" si="11"/>
        <v>0.33206999999999998</v>
      </c>
    </row>
    <row r="25" spans="1:15" s="6" customFormat="1">
      <c r="A25" s="6" t="s">
        <v>4</v>
      </c>
      <c r="B25" s="6">
        <f>B22+B19</f>
        <v>95255.999999999985</v>
      </c>
      <c r="C25" s="6">
        <f t="shared" ref="C25:N25" si="12">C22+C19</f>
        <v>160776</v>
      </c>
      <c r="D25" s="6">
        <f t="shared" si="12"/>
        <v>254142</v>
      </c>
      <c r="E25" s="6">
        <f t="shared" si="12"/>
        <v>328734</v>
      </c>
      <c r="F25" s="6">
        <f t="shared" si="12"/>
        <v>452277</v>
      </c>
      <c r="G25" s="6">
        <f t="shared" si="12"/>
        <v>650727</v>
      </c>
      <c r="H25" s="6">
        <f t="shared" si="12"/>
        <v>800415</v>
      </c>
      <c r="I25" s="6">
        <f t="shared" si="12"/>
        <v>1058211</v>
      </c>
      <c r="J25" s="6">
        <f t="shared" si="12"/>
        <v>1183203</v>
      </c>
      <c r="K25" s="6">
        <f t="shared" si="12"/>
        <v>1364643</v>
      </c>
      <c r="L25" s="6">
        <f t="shared" si="12"/>
        <v>1825551</v>
      </c>
      <c r="M25" s="6">
        <f t="shared" si="12"/>
        <v>1880361</v>
      </c>
      <c r="N25" s="6">
        <f t="shared" si="12"/>
        <v>2092041</v>
      </c>
    </row>
    <row r="26" spans="1:15" s="7" customFormat="1"/>
    <row r="27" spans="1:15" s="10" customFormat="1">
      <c r="A27" s="10" t="s">
        <v>1</v>
      </c>
      <c r="B27" s="17">
        <f>Variablen!E5</f>
        <v>0.32</v>
      </c>
      <c r="C27" s="10">
        <f>B27</f>
        <v>0.32</v>
      </c>
      <c r="D27" s="10">
        <f t="shared" ref="D27:K27" si="13">C27</f>
        <v>0.32</v>
      </c>
      <c r="E27" s="10">
        <f t="shared" si="13"/>
        <v>0.32</v>
      </c>
      <c r="F27" s="10">
        <f t="shared" si="13"/>
        <v>0.32</v>
      </c>
      <c r="G27" s="10">
        <f t="shared" si="13"/>
        <v>0.32</v>
      </c>
      <c r="H27" s="10">
        <f t="shared" si="13"/>
        <v>0.32</v>
      </c>
      <c r="I27" s="10">
        <f t="shared" si="13"/>
        <v>0.32</v>
      </c>
      <c r="J27" s="10">
        <f t="shared" si="13"/>
        <v>0.32</v>
      </c>
      <c r="K27" s="10">
        <f t="shared" si="13"/>
        <v>0.32</v>
      </c>
      <c r="L27" s="10">
        <f t="shared" ref="L27" si="14">K27</f>
        <v>0.32</v>
      </c>
      <c r="M27" s="10">
        <f t="shared" ref="M27" si="15">L27</f>
        <v>0.32</v>
      </c>
      <c r="N27" s="10">
        <f t="shared" ref="N27" si="16">M27</f>
        <v>0.32</v>
      </c>
    </row>
    <row r="28" spans="1:15" s="6" customFormat="1">
      <c r="A28" s="6" t="s">
        <v>2</v>
      </c>
      <c r="B28" s="6">
        <f>B27*B18</f>
        <v>72575.999999999985</v>
      </c>
      <c r="C28" s="6">
        <f t="shared" ref="C28:N28" si="17">C27*C18</f>
        <v>124992</v>
      </c>
      <c r="D28" s="6">
        <f t="shared" si="17"/>
        <v>201600</v>
      </c>
      <c r="E28" s="6">
        <f t="shared" si="17"/>
        <v>266112</v>
      </c>
      <c r="F28" s="6">
        <f t="shared" si="17"/>
        <v>372960</v>
      </c>
      <c r="G28" s="6">
        <f t="shared" si="17"/>
        <v>554400</v>
      </c>
      <c r="H28" s="6">
        <f t="shared" si="17"/>
        <v>699552</v>
      </c>
      <c r="I28" s="6">
        <f t="shared" si="17"/>
        <v>949536</v>
      </c>
      <c r="J28" s="6">
        <f t="shared" si="17"/>
        <v>1074528</v>
      </c>
      <c r="K28" s="6">
        <f t="shared" si="17"/>
        <v>1255968</v>
      </c>
      <c r="L28" s="6">
        <f t="shared" si="17"/>
        <v>1731744</v>
      </c>
      <c r="M28" s="6">
        <f t="shared" si="17"/>
        <v>1790208</v>
      </c>
      <c r="N28" s="6">
        <f t="shared" si="17"/>
        <v>2016000</v>
      </c>
    </row>
    <row r="29" spans="1:15" s="7" customFormat="1"/>
    <row r="30" spans="1:15" s="10" customFormat="1">
      <c r="A30" s="10" t="s">
        <v>6</v>
      </c>
      <c r="B30" s="10">
        <f>B31/B18</f>
        <v>1.8518518518518521</v>
      </c>
      <c r="C30" s="10">
        <f t="shared" ref="C30:N30" si="18">C31/C18</f>
        <v>1.075268817204301</v>
      </c>
      <c r="D30" s="10">
        <f t="shared" si="18"/>
        <v>0.66666666666666663</v>
      </c>
      <c r="E30" s="10">
        <f t="shared" si="18"/>
        <v>0.50505050505050508</v>
      </c>
      <c r="F30" s="10">
        <f t="shared" si="18"/>
        <v>0.36036036036036034</v>
      </c>
      <c r="G30" s="10">
        <f t="shared" si="18"/>
        <v>0.24242424242424243</v>
      </c>
      <c r="H30" s="10">
        <f t="shared" si="18"/>
        <v>0.19212295869356388</v>
      </c>
      <c r="I30" s="10">
        <f t="shared" si="18"/>
        <v>0.14154281670205238</v>
      </c>
      <c r="J30" s="10">
        <f t="shared" si="18"/>
        <v>0.12507817385866166</v>
      </c>
      <c r="K30" s="10">
        <f t="shared" si="18"/>
        <v>0.10700909577314072</v>
      </c>
      <c r="L30" s="10">
        <f t="shared" si="18"/>
        <v>7.7609623593325572E-2</v>
      </c>
      <c r="M30" s="10">
        <f t="shared" si="18"/>
        <v>7.5075075075075076E-2</v>
      </c>
      <c r="N30" s="10">
        <f t="shared" si="18"/>
        <v>6.6666666666666666E-2</v>
      </c>
    </row>
    <row r="31" spans="1:15" s="6" customFormat="1">
      <c r="A31" s="6" t="s">
        <v>7</v>
      </c>
      <c r="B31" s="18">
        <f>Variablen!H4*Variablen!H5</f>
        <v>420000</v>
      </c>
      <c r="C31" s="18">
        <f t="shared" ref="C31:N31" si="19">600*$C$1</f>
        <v>420000</v>
      </c>
      <c r="D31" s="18">
        <f t="shared" si="19"/>
        <v>420000</v>
      </c>
      <c r="E31" s="18">
        <f t="shared" si="19"/>
        <v>420000</v>
      </c>
      <c r="F31" s="18">
        <f t="shared" si="19"/>
        <v>420000</v>
      </c>
      <c r="G31" s="18">
        <f t="shared" si="19"/>
        <v>420000</v>
      </c>
      <c r="H31" s="18">
        <f t="shared" si="19"/>
        <v>420000</v>
      </c>
      <c r="I31" s="18">
        <f t="shared" si="19"/>
        <v>420000</v>
      </c>
      <c r="J31" s="18">
        <f t="shared" si="19"/>
        <v>420000</v>
      </c>
      <c r="K31" s="18">
        <f t="shared" si="19"/>
        <v>420000</v>
      </c>
      <c r="L31" s="18">
        <f t="shared" si="19"/>
        <v>420000</v>
      </c>
      <c r="M31" s="18">
        <f t="shared" si="19"/>
        <v>420000</v>
      </c>
      <c r="N31" s="18">
        <f t="shared" si="19"/>
        <v>420000</v>
      </c>
    </row>
    <row r="32" spans="1:15" s="7" customFormat="1"/>
    <row r="33" spans="1:14" s="6" customFormat="1">
      <c r="A33" s="6" t="s">
        <v>9</v>
      </c>
      <c r="B33" s="10">
        <f>B27+B30</f>
        <v>2.1718518518518519</v>
      </c>
      <c r="C33" s="10">
        <f t="shared" ref="C33:K33" si="20">C27+C30</f>
        <v>1.3952688172043011</v>
      </c>
      <c r="D33" s="10">
        <f t="shared" si="20"/>
        <v>0.98666666666666658</v>
      </c>
      <c r="E33" s="10">
        <f t="shared" si="20"/>
        <v>0.82505050505050503</v>
      </c>
      <c r="F33" s="10">
        <f t="shared" si="20"/>
        <v>0.68036036036036029</v>
      </c>
      <c r="G33" s="10">
        <f t="shared" si="20"/>
        <v>0.56242424242424249</v>
      </c>
      <c r="H33" s="10">
        <f t="shared" si="20"/>
        <v>0.51212295869356383</v>
      </c>
      <c r="I33" s="10">
        <f t="shared" si="20"/>
        <v>0.46154281670205238</v>
      </c>
      <c r="J33" s="10">
        <f t="shared" si="20"/>
        <v>0.44507817385866166</v>
      </c>
      <c r="K33" s="10">
        <f t="shared" si="20"/>
        <v>0.42700909577314072</v>
      </c>
      <c r="L33" s="10">
        <f t="shared" ref="L33:N33" si="21">L27+L30</f>
        <v>0.39760962359332558</v>
      </c>
      <c r="M33" s="10">
        <f t="shared" si="21"/>
        <v>0.39507507507507511</v>
      </c>
      <c r="N33" s="10">
        <f t="shared" si="21"/>
        <v>0.38666666666666666</v>
      </c>
    </row>
    <row r="34" spans="1:14" s="10" customFormat="1">
      <c r="A34" s="10" t="s">
        <v>8</v>
      </c>
      <c r="B34" s="6">
        <f>B33*B18</f>
        <v>492575.99999999994</v>
      </c>
      <c r="C34" s="6">
        <f>C33*C18</f>
        <v>544992</v>
      </c>
      <c r="D34" s="6">
        <f>D33*D18</f>
        <v>621600</v>
      </c>
      <c r="E34" s="6">
        <f>E33*E18</f>
        <v>686112</v>
      </c>
      <c r="F34" s="6">
        <f>F33*F18</f>
        <v>792959.99999999988</v>
      </c>
      <c r="G34" s="6">
        <f>G33*G18</f>
        <v>974400.00000000012</v>
      </c>
      <c r="H34" s="6">
        <f>H33*H18</f>
        <v>1119552</v>
      </c>
      <c r="I34" s="6">
        <f>I33*I18</f>
        <v>1369536</v>
      </c>
      <c r="J34" s="6">
        <f>J33*J18</f>
        <v>1494528</v>
      </c>
      <c r="K34" s="6">
        <f>K33*K18</f>
        <v>1675968</v>
      </c>
      <c r="L34" s="6">
        <f t="shared" ref="L34:N34" si="22">L33*L18</f>
        <v>2151744</v>
      </c>
      <c r="M34" s="6">
        <f t="shared" si="22"/>
        <v>2210208</v>
      </c>
      <c r="N34" s="6">
        <f t="shared" si="22"/>
        <v>2436000</v>
      </c>
    </row>
    <row r="35" spans="1:14" s="7" customFormat="1"/>
    <row r="36" spans="1:14" s="10" customFormat="1">
      <c r="A36" s="10" t="s">
        <v>10</v>
      </c>
      <c r="B36" s="10">
        <f>B24-B33</f>
        <v>-1.751851851851852</v>
      </c>
      <c r="C36" s="10">
        <f t="shared" ref="C36:K36" si="23">C24-C33</f>
        <v>-0.98365591397849461</v>
      </c>
      <c r="D36" s="10">
        <f t="shared" si="23"/>
        <v>-0.5832666666666666</v>
      </c>
      <c r="E36" s="10">
        <f t="shared" si="23"/>
        <v>-0.42974747474747471</v>
      </c>
      <c r="F36" s="10">
        <f t="shared" si="23"/>
        <v>-0.29230630630630622</v>
      </c>
      <c r="G36" s="10">
        <f t="shared" si="23"/>
        <v>-0.1868242424242425</v>
      </c>
      <c r="H36" s="10">
        <f t="shared" si="23"/>
        <v>-0.14598463016330449</v>
      </c>
      <c r="I36" s="10">
        <f t="shared" si="23"/>
        <v>-0.10491861288039633</v>
      </c>
      <c r="J36" s="10">
        <f t="shared" si="23"/>
        <v>-9.2714196372732982E-2</v>
      </c>
      <c r="K36" s="10">
        <f t="shared" si="23"/>
        <v>-7.9320492241840568E-2</v>
      </c>
      <c r="L36" s="10">
        <f t="shared" ref="L36:N36" si="24">L24-L33</f>
        <v>-6.0275514163756316E-2</v>
      </c>
      <c r="M36" s="10">
        <f t="shared" si="24"/>
        <v>-5.8960210210210251E-2</v>
      </c>
      <c r="N36" s="10">
        <f t="shared" si="24"/>
        <v>-5.4596666666666682E-2</v>
      </c>
    </row>
    <row r="37" spans="1:14" s="6" customFormat="1">
      <c r="A37" s="6" t="s">
        <v>11</v>
      </c>
      <c r="B37" s="6">
        <f>B36*B18</f>
        <v>-397320</v>
      </c>
      <c r="C37" s="6">
        <f>C36*C18</f>
        <v>-384216</v>
      </c>
      <c r="D37" s="6">
        <f>D36*D18</f>
        <v>-367457.99999999994</v>
      </c>
      <c r="E37" s="6">
        <f>E36*E18</f>
        <v>-357377.99999999994</v>
      </c>
      <c r="F37" s="6">
        <f>F36*F18</f>
        <v>-340682.99999999988</v>
      </c>
      <c r="G37" s="6">
        <f>G36*G18</f>
        <v>-323673.00000000012</v>
      </c>
      <c r="H37" s="6">
        <f>H36*H18</f>
        <v>-319136.99999999994</v>
      </c>
      <c r="I37" s="6">
        <f>I36*I18</f>
        <v>-311325.00000000006</v>
      </c>
      <c r="J37" s="6">
        <f>J36*J18</f>
        <v>-311325.00000000006</v>
      </c>
      <c r="K37" s="6">
        <f>K36*K18</f>
        <v>-311325.00000000006</v>
      </c>
      <c r="L37" s="6">
        <f t="shared" ref="L37:N37" si="25">L36*L18</f>
        <v>-326193.00000000006</v>
      </c>
      <c r="M37" s="6">
        <f t="shared" si="25"/>
        <v>-329847.00000000023</v>
      </c>
      <c r="N37" s="6">
        <f t="shared" si="25"/>
        <v>-343959.00000000012</v>
      </c>
    </row>
    <row r="39" spans="1:14">
      <c r="A39" s="12" t="s">
        <v>51</v>
      </c>
    </row>
    <row r="40" spans="1:14" s="7" customFormat="1">
      <c r="A40" s="6" t="s">
        <v>30</v>
      </c>
      <c r="B40" s="10">
        <f>B15</f>
        <v>0.37</v>
      </c>
      <c r="C40" s="10">
        <f t="shared" ref="C40:N40" si="26">C15</f>
        <v>0.35</v>
      </c>
      <c r="D40" s="10">
        <f t="shared" si="26"/>
        <v>0.34</v>
      </c>
      <c r="E40" s="10">
        <f t="shared" si="26"/>
        <v>0.32</v>
      </c>
      <c r="F40" s="10">
        <f t="shared" si="26"/>
        <v>0.32</v>
      </c>
      <c r="G40" s="10">
        <f t="shared" si="26"/>
        <v>0.3</v>
      </c>
      <c r="H40" s="10">
        <f t="shared" si="26"/>
        <v>0.28000000000000003</v>
      </c>
      <c r="I40" s="10">
        <f t="shared" si="26"/>
        <v>0.28000000000000003</v>
      </c>
      <c r="J40" s="10">
        <f t="shared" si="26"/>
        <v>0.27</v>
      </c>
      <c r="K40" s="10">
        <f t="shared" si="26"/>
        <v>0.27</v>
      </c>
      <c r="L40" s="10">
        <f t="shared" si="26"/>
        <v>0.26</v>
      </c>
      <c r="M40" s="10">
        <f t="shared" si="26"/>
        <v>0.25</v>
      </c>
      <c r="N40" s="10">
        <f t="shared" si="26"/>
        <v>0.25</v>
      </c>
    </row>
    <row r="41" spans="1:14" s="7" customFormat="1">
      <c r="A41" s="7" t="s">
        <v>17</v>
      </c>
      <c r="B41" s="10">
        <f>B40</f>
        <v>0.37</v>
      </c>
      <c r="C41" s="10">
        <f t="shared" ref="C41:N41" si="27">C40</f>
        <v>0.35</v>
      </c>
      <c r="D41" s="10">
        <f t="shared" si="27"/>
        <v>0.34</v>
      </c>
      <c r="E41" s="10">
        <f t="shared" si="27"/>
        <v>0.32</v>
      </c>
      <c r="F41" s="10">
        <f t="shared" si="27"/>
        <v>0.32</v>
      </c>
      <c r="G41" s="10">
        <f t="shared" si="27"/>
        <v>0.3</v>
      </c>
      <c r="H41" s="10">
        <f t="shared" si="27"/>
        <v>0.28000000000000003</v>
      </c>
      <c r="I41" s="10">
        <f t="shared" si="27"/>
        <v>0.28000000000000003</v>
      </c>
      <c r="J41" s="10">
        <f t="shared" si="27"/>
        <v>0.27</v>
      </c>
      <c r="K41" s="10">
        <f t="shared" si="27"/>
        <v>0.27</v>
      </c>
      <c r="L41" s="10">
        <f t="shared" si="27"/>
        <v>0.26</v>
      </c>
      <c r="M41" s="10">
        <f t="shared" si="27"/>
        <v>0.25</v>
      </c>
      <c r="N41" s="10">
        <f t="shared" si="27"/>
        <v>0.25</v>
      </c>
    </row>
    <row r="42" spans="1:14" s="7" customFormat="1">
      <c r="A42" s="7" t="s">
        <v>31</v>
      </c>
      <c r="B42" s="10">
        <f t="shared" ref="B42:N42" si="28">B41-B40</f>
        <v>0</v>
      </c>
      <c r="C42" s="10">
        <f t="shared" si="28"/>
        <v>0</v>
      </c>
      <c r="D42" s="10">
        <f t="shared" si="28"/>
        <v>0</v>
      </c>
      <c r="E42" s="10">
        <f t="shared" si="28"/>
        <v>0</v>
      </c>
      <c r="F42" s="10">
        <f t="shared" si="28"/>
        <v>0</v>
      </c>
      <c r="G42" s="10">
        <f t="shared" si="28"/>
        <v>0</v>
      </c>
      <c r="H42" s="10">
        <f t="shared" si="28"/>
        <v>0</v>
      </c>
      <c r="I42" s="10">
        <f t="shared" si="28"/>
        <v>0</v>
      </c>
      <c r="J42" s="10">
        <f t="shared" si="28"/>
        <v>0</v>
      </c>
      <c r="K42" s="10">
        <f t="shared" si="28"/>
        <v>0</v>
      </c>
      <c r="L42" s="10">
        <f t="shared" si="28"/>
        <v>0</v>
      </c>
      <c r="M42" s="10">
        <f t="shared" si="28"/>
        <v>0</v>
      </c>
      <c r="N42" s="10">
        <f t="shared" si="28"/>
        <v>0</v>
      </c>
    </row>
    <row r="43" spans="1:14">
      <c r="A43" t="s">
        <v>32</v>
      </c>
      <c r="B43" s="1">
        <f>B42*B18</f>
        <v>0</v>
      </c>
      <c r="C43" s="1">
        <f>C42*C18</f>
        <v>0</v>
      </c>
      <c r="D43" s="1">
        <f>D42*D18</f>
        <v>0</v>
      </c>
      <c r="E43" s="1">
        <f>E42*E18</f>
        <v>0</v>
      </c>
      <c r="F43" s="1">
        <f>F42*F18</f>
        <v>0</v>
      </c>
      <c r="G43" s="1">
        <f>G42*G18</f>
        <v>0</v>
      </c>
      <c r="H43" s="1">
        <f>H42*H18</f>
        <v>0</v>
      </c>
      <c r="I43" s="1">
        <f>I42*I18</f>
        <v>0</v>
      </c>
      <c r="J43" s="1">
        <f>J42*J18</f>
        <v>0</v>
      </c>
      <c r="K43" s="1">
        <f>K42*K18</f>
        <v>0</v>
      </c>
      <c r="L43" s="1">
        <f t="shared" ref="L43:N43" si="29">L42*L18</f>
        <v>0</v>
      </c>
      <c r="M43" s="1">
        <f t="shared" si="29"/>
        <v>0</v>
      </c>
      <c r="N43" s="1">
        <f t="shared" si="29"/>
        <v>0</v>
      </c>
    </row>
    <row r="45" spans="1:14" s="12" customFormat="1">
      <c r="A45" s="12" t="s">
        <v>33</v>
      </c>
      <c r="B45" s="3">
        <f t="shared" ref="B45:N45" si="30">B43+B37</f>
        <v>-397320</v>
      </c>
      <c r="C45" s="3">
        <f t="shared" si="30"/>
        <v>-384216</v>
      </c>
      <c r="D45" s="3">
        <f t="shared" si="30"/>
        <v>-367457.99999999994</v>
      </c>
      <c r="E45" s="3">
        <f t="shared" si="30"/>
        <v>-357377.99999999994</v>
      </c>
      <c r="F45" s="3">
        <f t="shared" si="30"/>
        <v>-340682.99999999988</v>
      </c>
      <c r="G45" s="3">
        <f t="shared" si="30"/>
        <v>-323673.00000000012</v>
      </c>
      <c r="H45" s="3">
        <f t="shared" si="30"/>
        <v>-319136.99999999994</v>
      </c>
      <c r="I45" s="3">
        <f t="shared" si="30"/>
        <v>-311325.00000000006</v>
      </c>
      <c r="J45" s="3">
        <f t="shared" si="30"/>
        <v>-311325.00000000006</v>
      </c>
      <c r="K45" s="3">
        <f t="shared" si="30"/>
        <v>-311325.00000000006</v>
      </c>
      <c r="L45" s="3">
        <f t="shared" si="30"/>
        <v>-326193.00000000006</v>
      </c>
      <c r="M45" s="3">
        <f t="shared" si="30"/>
        <v>-329847.00000000023</v>
      </c>
      <c r="N45" s="3">
        <f t="shared" si="30"/>
        <v>-343959.00000000012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Variablen</vt:lpstr>
      <vt:lpstr>Ein-Preis</vt:lpstr>
      <vt:lpstr>AB</vt:lpstr>
      <vt:lpstr>ABC</vt:lpstr>
      <vt:lpstr>Projektion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</dc:creator>
  <cp:lastModifiedBy>Chef</cp:lastModifiedBy>
  <dcterms:created xsi:type="dcterms:W3CDTF">2016-02-28T02:04:05Z</dcterms:created>
  <dcterms:modified xsi:type="dcterms:W3CDTF">2016-04-27T16:14:41Z</dcterms:modified>
</cp:coreProperties>
</file>